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PR\Aprovechamiento de Gas\Modificación 10.03.2020\Compilada\"/>
    </mc:Choice>
  </mc:AlternateContent>
  <xr:revisionPtr revIDLastSave="388" documentId="13_ncr:1_{11ACB3F4-3EDC-4971-95BA-09D08375BDE9}" xr6:coauthVersionLast="44" xr6:coauthVersionMax="44" xr10:uidLastSave="{D0B95A70-E7B9-4F08-A1EC-F477EF2F8DB7}"/>
  <bookViews>
    <workbookView xWindow="-120" yWindow="-120" windowWidth="51840" windowHeight="21240" activeTab="2" xr2:uid="{438AE3CD-137D-4F7F-8F5E-829CF9CD2ECF}"/>
  </bookViews>
  <sheets>
    <sheet name="Instructivo" sheetId="8" r:id="rId1"/>
    <sheet name="Características y componentes" sheetId="10" r:id="rId2"/>
    <sheet name="Programa Mensual" sheetId="11" r:id="rId3"/>
    <sheet name="Programa Anual" sheetId="27" r:id="rId4"/>
    <sheet name="Responsable Oficial" sheetId="28" r:id="rId5"/>
    <sheet name="Programa de Destrucción" sheetId="13" r:id="rId6"/>
    <sheet name="Quema rutinaria" sheetId="14" r:id="rId7"/>
    <sheet name="Destrucción Controlada" sheetId="15" r:id="rId8"/>
    <sheet name="Mantenimiento" sheetId="16" r:id="rId9"/>
    <sheet name="Causas no imputables" sheetId="29" r:id="rId10"/>
    <sheet name="Protocolos o Procedimientos" sheetId="18" r:id="rId11"/>
    <sheet name="Mantenimiento con Impacto" sheetId="19" r:id="rId12"/>
    <sheet name="Programas de inspección" sheetId="20" r:id="rId13"/>
    <sheet name="Censo de equipos" sheetId="21" r:id="rId14"/>
    <sheet name="Acciones de Aprovechamiento" sheetId="22" r:id="rId15"/>
    <sheet name="Comparativo" sheetId="23" r:id="rId16"/>
    <sheet name="Actividad e Inversión" sheetId="24" r:id="rId17"/>
    <sheet name="Evaluación" sheetId="25" r:id="rId18"/>
    <sheet name="Máxima RGA" sheetId="26" r:id="rId19"/>
    <sheet name="Hoja2" sheetId="9" state="hidden" r:id="rId20"/>
  </sheets>
  <definedNames>
    <definedName name="_Hlk515522174" localSheetId="12">'Programas de inspección'!$A$3</definedName>
    <definedName name="_xlnm.Print_Area" localSheetId="14">'Acciones de Aprovechamiento'!$A$1:$D$21</definedName>
    <definedName name="_xlnm.Print_Area" localSheetId="16">'Actividad e Inversión'!$A$1:$S$15</definedName>
    <definedName name="_xlnm.Print_Area" localSheetId="1">'Características y componentes'!$A$1:$C$38</definedName>
    <definedName name="_xlnm.Print_Area" localSheetId="9">'Causas no imputables'!$A$1:$O$17</definedName>
    <definedName name="_xlnm.Print_Area" localSheetId="13">'Censo de equipos'!$A$1:$E$28</definedName>
    <definedName name="_xlnm.Print_Area" localSheetId="15">Comparativo!$A$1:$P$16</definedName>
    <definedName name="_xlnm.Print_Area" localSheetId="7">'Destrucción Controlada'!$A$1:$O$18</definedName>
    <definedName name="_xlnm.Print_Area" localSheetId="17">Evaluación!$A$1:$U$15</definedName>
    <definedName name="_xlnm.Print_Area" localSheetId="8">Mantenimiento!$A$1:$O$18</definedName>
    <definedName name="_xlnm.Print_Area" localSheetId="18">'Máxima RGA'!$A$1:$C$12</definedName>
    <definedName name="_xlnm.Print_Area" localSheetId="5">'Programa de Destrucción'!$A$1:$O$18</definedName>
    <definedName name="_xlnm.Print_Area" localSheetId="2">'Programa Mensual'!$A$1:$R$39</definedName>
    <definedName name="_xlnm.Print_Area" localSheetId="12">'Programas de inspección'!$A$1:$O$16</definedName>
    <definedName name="_xlnm.Print_Area" localSheetId="6">'Quema rutinaria'!$A$1:$O$21</definedName>
    <definedName name="_xlnm.Print_Area" localSheetId="4">'Responsable Oficial'!$A$1:$B$26</definedName>
    <definedName name="Print_Area" localSheetId="14">'Acciones de Aprovechamiento'!$A$1:$D$20</definedName>
    <definedName name="Print_Area" localSheetId="16">'Actividad e Inversión'!$A$1:$S$15</definedName>
    <definedName name="Print_Area" localSheetId="1">'Características y componentes'!$A$1:$C$37</definedName>
    <definedName name="Print_Area" localSheetId="9">'Causas no imputables'!$A$1:$O$17</definedName>
    <definedName name="Print_Area" localSheetId="13">'Censo de equipos'!$A$1:$E$28</definedName>
    <definedName name="Print_Area" localSheetId="15">Comparativo!$A$1:$P$16</definedName>
    <definedName name="Print_Area" localSheetId="7">'Destrucción Controlada'!$A$1:$O$18</definedName>
    <definedName name="Print_Area" localSheetId="17">Evaluación!$A$1:$U$15</definedName>
    <definedName name="Print_Area" localSheetId="0">Instructivo!$A$1:$A$196</definedName>
    <definedName name="Print_Area" localSheetId="8">Mantenimiento!$A$1:$O$18</definedName>
    <definedName name="Print_Area" localSheetId="11">'Mantenimiento con Impacto'!$A$1:$O$19</definedName>
    <definedName name="Print_Area" localSheetId="18">'Máxima RGA'!$A$1:$C$12</definedName>
    <definedName name="Print_Area" localSheetId="3">'Programa Anual'!$A$1:$Q$23</definedName>
    <definedName name="Print_Area" localSheetId="5">'Programa de Destrucción'!$A$1:$O$18</definedName>
    <definedName name="Print_Area" localSheetId="2">'Programa Mensual'!$A$1:$R$39</definedName>
    <definedName name="Print_Area" localSheetId="12">'Programas de inspección'!$A$1:$O$16</definedName>
    <definedName name="Print_Area" localSheetId="10">'Protocolos o Procedimientos'!$A$1:$L$20</definedName>
    <definedName name="Print_Area" localSheetId="6">'Quema rutinaria'!$A$1:$O$21</definedName>
    <definedName name="Print_Area" localSheetId="4">'Responsable Oficial'!$A$1:$B$26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7" l="1"/>
  <c r="F12" i="27"/>
  <c r="G12" i="27"/>
  <c r="H12" i="27"/>
  <c r="I12" i="27"/>
  <c r="J12" i="27"/>
  <c r="K12" i="27"/>
  <c r="L12" i="27"/>
  <c r="M12" i="27"/>
  <c r="N12" i="27"/>
  <c r="O12" i="27"/>
  <c r="D12" i="27"/>
  <c r="E11" i="27"/>
  <c r="F11" i="27"/>
  <c r="G11" i="27"/>
  <c r="H11" i="27"/>
  <c r="I11" i="27"/>
  <c r="J11" i="27"/>
  <c r="K11" i="27"/>
  <c r="L11" i="27"/>
  <c r="M11" i="27"/>
  <c r="N11" i="27"/>
  <c r="O11" i="27"/>
  <c r="D11" i="27"/>
  <c r="E34" i="11"/>
  <c r="F34" i="11"/>
  <c r="G34" i="11"/>
  <c r="H34" i="11"/>
  <c r="I34" i="11"/>
  <c r="J34" i="11"/>
  <c r="K34" i="11"/>
  <c r="L34" i="11"/>
  <c r="M34" i="11"/>
  <c r="N34" i="11"/>
  <c r="O34" i="11"/>
  <c r="D34" i="11"/>
  <c r="E33" i="11"/>
  <c r="F33" i="11"/>
  <c r="G33" i="11"/>
  <c r="H33" i="11"/>
  <c r="I33" i="11"/>
  <c r="J33" i="11"/>
  <c r="K33" i="11"/>
  <c r="L33" i="11"/>
  <c r="M33" i="11"/>
  <c r="N33" i="11"/>
  <c r="O33" i="11"/>
  <c r="D33" i="11"/>
  <c r="E23" i="11"/>
  <c r="F23" i="11"/>
  <c r="G23" i="11"/>
  <c r="H23" i="11"/>
  <c r="I23" i="11"/>
  <c r="J23" i="11"/>
  <c r="K23" i="11"/>
  <c r="L23" i="11"/>
  <c r="M23" i="11"/>
  <c r="N23" i="11"/>
  <c r="O23" i="11"/>
  <c r="D23" i="11"/>
  <c r="E22" i="11"/>
  <c r="F22" i="11"/>
  <c r="G22" i="11"/>
  <c r="H22" i="11"/>
  <c r="I22" i="11"/>
  <c r="J22" i="11"/>
  <c r="K22" i="11"/>
  <c r="L22" i="11"/>
  <c r="M22" i="11"/>
  <c r="N22" i="11"/>
  <c r="O22" i="11"/>
  <c r="D22" i="11"/>
  <c r="D12" i="11"/>
  <c r="D11" i="11"/>
  <c r="F12" i="11"/>
  <c r="G12" i="11"/>
  <c r="H12" i="11"/>
  <c r="I12" i="11"/>
  <c r="J12" i="11"/>
  <c r="K12" i="11"/>
  <c r="L12" i="11"/>
  <c r="M12" i="11"/>
  <c r="N12" i="11"/>
  <c r="O12" i="11"/>
  <c r="E12" i="11"/>
  <c r="E11" i="11" l="1"/>
  <c r="F11" i="11"/>
  <c r="G11" i="11"/>
  <c r="H11" i="11"/>
  <c r="I11" i="11"/>
  <c r="J11" i="11"/>
  <c r="K11" i="11"/>
  <c r="L11" i="11"/>
  <c r="M11" i="11"/>
  <c r="N11" i="11"/>
  <c r="O11" i="11"/>
  <c r="D8" i="21" l="1"/>
  <c r="O5" i="20"/>
  <c r="O4" i="20"/>
  <c r="O5" i="19"/>
  <c r="O6" i="19"/>
  <c r="O7" i="19"/>
  <c r="O8" i="19"/>
  <c r="O9" i="19"/>
  <c r="O10" i="19"/>
  <c r="O4" i="19"/>
  <c r="O6" i="29"/>
  <c r="O8" i="29"/>
  <c r="O10" i="29"/>
  <c r="O4" i="29"/>
  <c r="O6" i="16"/>
  <c r="O7" i="16"/>
  <c r="O8" i="16"/>
  <c r="O9" i="16"/>
  <c r="O10" i="16"/>
  <c r="O11" i="16"/>
  <c r="O5" i="16"/>
  <c r="O4" i="16"/>
  <c r="O6" i="15"/>
  <c r="O7" i="15"/>
  <c r="O8" i="15"/>
  <c r="O9" i="15"/>
  <c r="O11" i="15"/>
  <c r="O5" i="15"/>
  <c r="O4" i="15"/>
  <c r="O9" i="13"/>
  <c r="O7" i="13"/>
  <c r="O8" i="13"/>
  <c r="O6" i="13"/>
  <c r="O4" i="13"/>
  <c r="O6" i="14"/>
  <c r="O8" i="14"/>
  <c r="O4" i="14"/>
  <c r="P13" i="27"/>
  <c r="P6" i="27"/>
  <c r="P7" i="27"/>
  <c r="P8" i="27"/>
  <c r="P9" i="27"/>
  <c r="P10" i="27"/>
  <c r="P11" i="27"/>
  <c r="P5" i="27"/>
  <c r="Q28" i="11"/>
  <c r="Q29" i="11"/>
  <c r="Q30" i="11"/>
  <c r="Q31" i="11"/>
  <c r="Q32" i="11"/>
  <c r="Q33" i="11"/>
  <c r="Q27" i="11"/>
  <c r="Q23" i="11"/>
  <c r="Q17" i="11"/>
  <c r="Q18" i="11"/>
  <c r="Q19" i="11"/>
  <c r="Q20" i="11"/>
  <c r="Q21" i="11"/>
  <c r="Q22" i="11"/>
  <c r="Q16" i="11"/>
  <c r="Q12" i="11"/>
  <c r="Q6" i="11"/>
  <c r="Q7" i="11"/>
  <c r="Q8" i="11"/>
  <c r="Q9" i="11"/>
  <c r="Q10" i="11"/>
  <c r="Q11" i="11"/>
  <c r="Q5" i="11"/>
  <c r="Q34" i="11" l="1"/>
  <c r="C23" i="10" l="1"/>
  <c r="F3" i="27" l="1"/>
  <c r="E3" i="27"/>
  <c r="D3" i="27"/>
  <c r="O7" i="23" l="1"/>
  <c r="D7" i="23"/>
  <c r="E7" i="23"/>
  <c r="F7" i="23"/>
  <c r="G7" i="23"/>
  <c r="H7" i="23"/>
  <c r="I7" i="23"/>
  <c r="J7" i="23"/>
  <c r="K7" i="23"/>
  <c r="L7" i="23"/>
  <c r="M7" i="23"/>
  <c r="N7" i="23"/>
  <c r="C7" i="23"/>
  <c r="B8" i="21"/>
  <c r="O6" i="20"/>
  <c r="C6" i="20"/>
  <c r="D6" i="20"/>
  <c r="E6" i="20"/>
  <c r="F6" i="20"/>
  <c r="G6" i="20"/>
  <c r="H6" i="20"/>
  <c r="I6" i="20"/>
  <c r="J6" i="20"/>
  <c r="K6" i="20"/>
  <c r="L6" i="20"/>
  <c r="M6" i="20"/>
  <c r="N6" i="20"/>
  <c r="B6" i="20"/>
  <c r="D11" i="19"/>
  <c r="E11" i="19"/>
  <c r="F11" i="19"/>
  <c r="G11" i="19"/>
  <c r="H11" i="19"/>
  <c r="I11" i="19"/>
  <c r="J11" i="19"/>
  <c r="K11" i="19"/>
  <c r="L11" i="19"/>
  <c r="M11" i="19"/>
  <c r="N11" i="19"/>
  <c r="C11" i="19"/>
  <c r="C10" i="29"/>
  <c r="D10" i="29"/>
  <c r="E10" i="29"/>
  <c r="F10" i="29"/>
  <c r="G10" i="29"/>
  <c r="H10" i="29"/>
  <c r="I10" i="29"/>
  <c r="J10" i="29"/>
  <c r="K10" i="29"/>
  <c r="L10" i="29"/>
  <c r="M10" i="29"/>
  <c r="N10" i="29"/>
  <c r="B10" i="29"/>
  <c r="N10" i="16"/>
  <c r="C10" i="16"/>
  <c r="D10" i="16"/>
  <c r="E10" i="16"/>
  <c r="F10" i="16"/>
  <c r="G10" i="16"/>
  <c r="H10" i="16"/>
  <c r="I10" i="16"/>
  <c r="J10" i="16"/>
  <c r="K10" i="16"/>
  <c r="L10" i="16"/>
  <c r="M10" i="16"/>
  <c r="B10" i="16"/>
  <c r="N10" i="15"/>
  <c r="C10" i="15"/>
  <c r="D10" i="15"/>
  <c r="E10" i="15"/>
  <c r="F10" i="15"/>
  <c r="G10" i="15"/>
  <c r="H10" i="15"/>
  <c r="O10" i="15" s="1"/>
  <c r="I10" i="15"/>
  <c r="J10" i="15"/>
  <c r="K10" i="15"/>
  <c r="L10" i="15"/>
  <c r="M10" i="15"/>
  <c r="B10" i="15"/>
  <c r="N9" i="13"/>
  <c r="N10" i="14"/>
  <c r="O11" i="19" l="1"/>
  <c r="Q6" i="24"/>
  <c r="Q7" i="24"/>
  <c r="Q5" i="24"/>
  <c r="R8" i="24"/>
  <c r="S8" i="24"/>
  <c r="E8" i="24"/>
  <c r="F8" i="24"/>
  <c r="G8" i="24"/>
  <c r="H8" i="24"/>
  <c r="I8" i="24"/>
  <c r="J8" i="24"/>
  <c r="K8" i="24"/>
  <c r="L8" i="24"/>
  <c r="M8" i="24"/>
  <c r="N8" i="24"/>
  <c r="O8" i="24"/>
  <c r="P8" i="24"/>
  <c r="D8" i="24"/>
  <c r="C8" i="24"/>
  <c r="U5" i="25"/>
  <c r="U6" i="25"/>
  <c r="U7" i="25"/>
  <c r="U8" i="25"/>
  <c r="U4" i="25"/>
  <c r="E8" i="21"/>
  <c r="P12" i="27"/>
  <c r="C10" i="14"/>
  <c r="D10" i="14"/>
  <c r="E10" i="14"/>
  <c r="F10" i="14"/>
  <c r="G10" i="14"/>
  <c r="H10" i="14"/>
  <c r="I10" i="14"/>
  <c r="J10" i="14"/>
  <c r="K10" i="14"/>
  <c r="L10" i="14"/>
  <c r="M10" i="14"/>
  <c r="B10" i="14"/>
  <c r="O10" i="14" l="1"/>
  <c r="Q8" i="24"/>
  <c r="C9" i="13"/>
  <c r="D9" i="13"/>
  <c r="E9" i="13"/>
  <c r="F9" i="13"/>
  <c r="G9" i="13"/>
  <c r="H9" i="13"/>
  <c r="I9" i="13"/>
  <c r="J9" i="13"/>
  <c r="K9" i="13"/>
  <c r="L9" i="13"/>
  <c r="M9" i="13"/>
  <c r="B9" i="13"/>
  <c r="O9" i="29" l="1"/>
  <c r="P8" i="23"/>
  <c r="O11" i="14"/>
  <c r="O5" i="29"/>
  <c r="O7" i="29"/>
  <c r="O5" i="14"/>
  <c r="O11" i="29"/>
  <c r="P7" i="23"/>
  <c r="O7" i="14"/>
  <c r="P6" i="23"/>
  <c r="P5" i="23"/>
  <c r="O9" i="14"/>
  <c r="O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Lourdes Jamit Senties</author>
  </authors>
  <commentList>
    <comment ref="B23" authorId="0" shapeId="0" xr:uid="{FF069FB6-E88E-4C58-8BCE-A58053370877}">
      <text>
        <r>
          <rPr>
            <b/>
            <sz val="9"/>
            <color indexed="81"/>
            <rFont val="Tahoma"/>
            <family val="2"/>
          </rPr>
          <t>Lourdes Jamit Senties:</t>
        </r>
        <r>
          <rPr>
            <sz val="9"/>
            <color indexed="81"/>
            <rFont val="Tahoma"/>
            <family val="2"/>
          </rPr>
          <t xml:space="preserve">
Los componentes deben sumar 100%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Lourdes Jamit Senties</author>
  </authors>
  <commentList>
    <comment ref="A5" authorId="0" shapeId="0" xr:uid="{B18BFDFB-B89B-40F2-86F4-96FCEB42A997}">
      <text>
        <r>
          <rPr>
            <sz val="9"/>
            <color indexed="81"/>
            <rFont val="Tahoma"/>
            <family val="2"/>
          </rPr>
          <t xml:space="preserve">Colocar el volumen de Producción Total del Gas Natural Asociado producido dentro del Área de Asignación o Área Contractual en la celda GP, en caso de tener un volumen de Gas Natural Asociado adicional no producido en el Área de Asignación o Contractual colocar dicho volumen en la celda GA, en caso contrario colocar el valor de 0.  </t>
        </r>
      </text>
    </comment>
    <comment ref="A7" authorId="0" shapeId="0" xr:uid="{5880538F-65A0-446A-8BC4-087121979EA1}">
      <text>
        <r>
          <rPr>
            <b/>
            <sz val="9"/>
            <color indexed="81"/>
            <rFont val="Tahoma"/>
            <family val="2"/>
          </rPr>
          <t xml:space="preserve">Colocar el volumen de </t>
        </r>
        <r>
          <rPr>
            <sz val="9"/>
            <color indexed="81"/>
            <rFont val="Tahoma"/>
            <family val="2"/>
          </rPr>
          <t>Autoconsumo de Gas Natural Asociado utilizado dentro del Área de Asignación o Área Contractual.</t>
        </r>
      </text>
    </comment>
    <comment ref="A8" authorId="0" shapeId="0" xr:uid="{CB1E86BD-1C89-4330-B696-56ED37E4D491}">
      <text>
        <r>
          <rPr>
            <sz val="9"/>
            <color indexed="81"/>
            <rFont val="Tahoma"/>
            <family val="2"/>
          </rPr>
          <t>Colocar el volumen de Bombeo Neumático de Gas Natural Asociado utilizado dentro del Área de Asignación o Área Contractual.</t>
        </r>
      </text>
    </comment>
    <comment ref="A9" authorId="0" shapeId="0" xr:uid="{15EF00FB-5F22-4D63-8387-596214DFD923}">
      <text>
        <r>
          <rPr>
            <b/>
            <sz val="9"/>
            <color indexed="81"/>
            <rFont val="Tahoma"/>
            <family val="2"/>
          </rPr>
          <t>Lourdes Jamit Senties:</t>
        </r>
        <r>
          <rPr>
            <sz val="9"/>
            <color indexed="81"/>
            <rFont val="Tahoma"/>
            <family val="2"/>
          </rPr>
          <t xml:space="preserve">
Se refiere al gas extraído para su reinyección al yacimiento de origen, a otros yacimientos o almacenes.</t>
        </r>
      </text>
    </comment>
    <comment ref="A10" authorId="0" shapeId="0" xr:uid="{AACDEF1C-7895-49D6-9B3C-830CF202B2EA}">
      <text>
        <r>
          <rPr>
            <b/>
            <sz val="9"/>
            <color indexed="81"/>
            <rFont val="Tahoma"/>
            <family val="2"/>
          </rPr>
          <t>Lourdes Jamit Senties:</t>
        </r>
        <r>
          <rPr>
            <sz val="9"/>
            <color indexed="81"/>
            <rFont val="Tahoma"/>
            <family val="2"/>
          </rPr>
          <t xml:space="preserve">
Es el gas producido en un Área Contractual o Asignación y que es entregado a otra Asignación o Área Contractual.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Lourdes Jamit Senties</author>
  </authors>
  <commentList>
    <comment ref="E3" authorId="0" shapeId="0" xr:uid="{E143D6BA-816A-43A0-80B7-3FB807ED9E87}">
      <text>
        <r>
          <rPr>
            <b/>
            <sz val="9"/>
            <color indexed="81"/>
            <rFont val="Tahoma"/>
            <family val="2"/>
          </rPr>
          <t>Lourdes Jamit Senties:</t>
        </r>
        <r>
          <rPr>
            <sz val="9"/>
            <color indexed="81"/>
            <rFont val="Tahoma"/>
            <family val="2"/>
          </rPr>
          <t xml:space="preserve">
Llenar en estas celdas los años que dure la vigencia que señala el Título de Asignación o Contrato.</t>
        </r>
      </text>
    </comment>
    <comment ref="A5" authorId="0" shapeId="0" xr:uid="{0BCFC608-5342-428B-A661-DAE8470DB37C}">
      <text>
        <r>
          <rPr>
            <sz val="9"/>
            <color indexed="81"/>
            <rFont val="Tahoma"/>
            <family val="2"/>
          </rPr>
          <t xml:space="preserve">Colocar el volumen de Producción Total del Gas Natural Asociado producido dentro del Área de Asignación o Área Contractual en la celda GP, en caso de tener un volumen de Gas Natural Asociado adicional no producido en el Área de Asignación o Contractual colocar dicho volumen en la celda GA, en caso contrario colocar el valor de 0.  </t>
        </r>
      </text>
    </comment>
    <comment ref="A7" authorId="0" shapeId="0" xr:uid="{DB8D8B04-9157-407F-BF0B-00EE4BA91F77}">
      <text>
        <r>
          <rPr>
            <sz val="9"/>
            <color indexed="81"/>
            <rFont val="Tahoma"/>
            <family val="2"/>
          </rPr>
          <t>Colocar el volumen de Autoconsumo de Gas Natural Asociado utilizado dentro del Área de Asignación o Área Contractual.</t>
        </r>
      </text>
    </comment>
    <comment ref="A8" authorId="0" shapeId="0" xr:uid="{E6263223-EFB2-47A5-AAB5-D303D0CADFE9}">
      <text>
        <r>
          <rPr>
            <sz val="9"/>
            <color indexed="81"/>
            <rFont val="Tahoma"/>
            <family val="2"/>
          </rPr>
          <t>Colocar el volumen de Bombeo Neumático de Gas Natural Asociado utilizado dentro del Área de Asignación o Área Contractual.</t>
        </r>
      </text>
    </comment>
    <comment ref="A9" authorId="0" shapeId="0" xr:uid="{160B3D3A-7099-493E-8189-F1043C87424F}">
      <text>
        <r>
          <rPr>
            <b/>
            <sz val="9"/>
            <color indexed="81"/>
            <rFont val="Tahoma"/>
            <family val="2"/>
          </rPr>
          <t>Lourdes Jamit Senties:</t>
        </r>
        <r>
          <rPr>
            <sz val="9"/>
            <color indexed="81"/>
            <rFont val="Tahoma"/>
            <family val="2"/>
          </rPr>
          <t xml:space="preserve">
Se refiere al gas extraído para su reinyección al yacimiento de origen, a otros yacimientos o almacenes.</t>
        </r>
      </text>
    </comment>
    <comment ref="A10" authorId="0" shapeId="0" xr:uid="{5C5C9000-FEAE-4F0A-B7D4-3AE6E1F34C04}">
      <text>
        <r>
          <rPr>
            <b/>
            <sz val="9"/>
            <color indexed="81"/>
            <rFont val="Tahoma"/>
            <family val="2"/>
          </rPr>
          <t>Lourdes Jamit Senties:</t>
        </r>
        <r>
          <rPr>
            <sz val="9"/>
            <color indexed="81"/>
            <rFont val="Tahoma"/>
            <family val="2"/>
          </rPr>
          <t xml:space="preserve">
Es el gas producido en un Área Contractual o Asignación y que es entregado a otra Asignación o Área Contractual.</t>
        </r>
      </text>
    </comment>
  </commentList>
</comments>
</file>

<file path=xl/sharedStrings.xml><?xml version="1.0" encoding="utf-8"?>
<sst xmlns="http://schemas.openxmlformats.org/spreadsheetml/2006/main" count="502" uniqueCount="253">
  <si>
    <t>Instructivo</t>
  </si>
  <si>
    <t>En la pestaña de Características y Componentes</t>
  </si>
  <si>
    <t>En la celda Campo - Colocar los nombres de los Campos que pertenezcan al Área de Asignación o Área Contractual</t>
  </si>
  <si>
    <t>En la celda Fecha de muestra - Colocar la fecha en que fue tomada la muestra para realizar su respectivo análisis</t>
  </si>
  <si>
    <t>En la celda Pozo Representativo - Colocar el nombre del pozo del cual fue tomada la muestra</t>
  </si>
  <si>
    <t>En la Columna Propiedades - Colocar los valores en las unidades señaladas para cada una de las propiedades.</t>
  </si>
  <si>
    <t>En la pestaña de Programa Mensual</t>
  </si>
  <si>
    <t>En la pestaña de Responsable oficial</t>
  </si>
  <si>
    <t>En la pestaña de Programa de Destrucción</t>
  </si>
  <si>
    <t>La celda Total se llenará automaticamente, si previamente se colocaron los volúmenes antes mencionados.</t>
  </si>
  <si>
    <t>En la pestaña de Quema rutinaria</t>
  </si>
  <si>
    <t>La celda Total se llenará automáticamente, si previamente se colocaron los volúmenes antes mencionados.</t>
  </si>
  <si>
    <t>La celda Promedio se llenará automáticamente, si previamente se colocaron los volúmenes antes mencionados.</t>
  </si>
  <si>
    <t>En la pestaña de Destrucción Controlada</t>
  </si>
  <si>
    <t xml:space="preserve">Se deberán señalar todas las instalaciones involucradas en la destrucción controlada del gas natural asociado </t>
  </si>
  <si>
    <t>La celda Total se llenará automáticamente, si previamente se colocaron los volumenes antes mencionados.</t>
  </si>
  <si>
    <t>En la pestaña de Mantenimiento</t>
  </si>
  <si>
    <t>Se deberán señalar todas las instalaciones a las que se dará mantenimiento del gas natural asociado y que ello involucre que se deje de aprovechar el gas natural asociado.</t>
  </si>
  <si>
    <t>En la pestaña de Causas no imputables al Operador</t>
  </si>
  <si>
    <t>Se deberán señalar todas las instalaciones que se encuentren involucradas en las causas no imputables al Operador.</t>
  </si>
  <si>
    <t>En la pestaña de Protocolos o Procedimientos</t>
  </si>
  <si>
    <t>Enlistar los protocolos o procedimientos operativos a adoptar en materia de aprovechamiento de gas y anexar la documentación soporte.</t>
  </si>
  <si>
    <t>En la pestaña de Mantenimiento con Impacto</t>
  </si>
  <si>
    <t>La celda Total se llenará automaticamente, si previamente se colocaron los valores antes mencionados.</t>
  </si>
  <si>
    <t>En la pestaña de Programas de inspección</t>
  </si>
  <si>
    <t>La celda Total se llenará automáticamente, si previamente se colocaron los valores antes mencionados.</t>
  </si>
  <si>
    <t>En la pestaña Censo de Equipos</t>
  </si>
  <si>
    <t>En la celda Fecha de puesta de operación - Colocar la fecha en que entro en operación o en la que entrará en operación el equipo.</t>
  </si>
  <si>
    <t>En la celda # de Equipos - Señalar el número de equipos que serán utilizados para el aprovechamiento de gas.</t>
  </si>
  <si>
    <t xml:space="preserve">En la celda Capacidad Total - Colocar la capacidad de volumen para manejar el gas natural asociado. </t>
  </si>
  <si>
    <t>En la pestaña Acciones de Aprovechamiento</t>
  </si>
  <si>
    <t>En la celda Acciones - Describir las acciones que beneficiarán el aprovechamiento de gas natural asociado.</t>
  </si>
  <si>
    <t xml:space="preserve">En la celda Fecha de Término - Colocar la fecha en que se terminó o será terminada dicha acción en beneficio del aprovechamiento. </t>
  </si>
  <si>
    <t>En la celda Beneficio de Gas - Colocar el volumen de gas natural asociado que se aprovechó como beneficio de las acciones tomadas.</t>
  </si>
  <si>
    <t>En la pestaña Comparativo</t>
  </si>
  <si>
    <t>En la celda Sin acciones - Colocar el volumen de gas natural no aprovechado de forma mensualizada si no se realizará ninguna acción para aprovechar el gas natural asociado.</t>
  </si>
  <si>
    <t>En la celda Con acciones - Colocar el volumen de gas natural no aprovechado de forma mensualizada con las acciones realizadas para aprovehca el gas natural asociado.</t>
  </si>
  <si>
    <t>En la pestaña Máxima RGA</t>
  </si>
  <si>
    <t>En la celda Formación - Colocar la formación o formaciones productoras del Área de Asignación o Contractual</t>
  </si>
  <si>
    <t>Infraestructura</t>
  </si>
  <si>
    <t>Mes</t>
  </si>
  <si>
    <t>CAMPOS</t>
  </si>
  <si>
    <t>Fecha de muestra</t>
  </si>
  <si>
    <t>POZO REPRESENTATIVO</t>
  </si>
  <si>
    <t xml:space="preserve">Etano </t>
  </si>
  <si>
    <t>Hidrógeno</t>
  </si>
  <si>
    <t xml:space="preserve">i-Butano </t>
  </si>
  <si>
    <t xml:space="preserve">i-Pentano </t>
  </si>
  <si>
    <t xml:space="preserve">Metano </t>
  </si>
  <si>
    <t xml:space="preserve">n-Butano </t>
  </si>
  <si>
    <t>Nonanos</t>
  </si>
  <si>
    <t>Octanos</t>
  </si>
  <si>
    <t>Oxígeno</t>
  </si>
  <si>
    <t xml:space="preserve">Propano </t>
  </si>
  <si>
    <t>Total</t>
  </si>
  <si>
    <t>Propiedades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</si>
  <si>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</si>
  <si>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</si>
  <si>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</si>
  <si>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</si>
  <si>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</si>
  <si>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</si>
  <si>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</si>
  <si>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</si>
  <si>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</si>
  <si>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</si>
  <si>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</si>
  <si>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</si>
  <si>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Prom.</t>
  </si>
  <si>
    <t>Año 1</t>
  </si>
  <si>
    <t>Producción de gas</t>
  </si>
  <si>
    <t>GP</t>
  </si>
  <si>
    <t>GA</t>
  </si>
  <si>
    <t>Autoconsumo</t>
  </si>
  <si>
    <t>A</t>
  </si>
  <si>
    <t xml:space="preserve">Bombeo Neumático </t>
  </si>
  <si>
    <t>B</t>
  </si>
  <si>
    <t>Conservación</t>
  </si>
  <si>
    <t>C</t>
  </si>
  <si>
    <t>Transferencia</t>
  </si>
  <si>
    <t>T</t>
  </si>
  <si>
    <t>Gas Natural no Aprovechado</t>
  </si>
  <si>
    <t>% de aprovechamiento</t>
  </si>
  <si>
    <t>Año 2</t>
  </si>
  <si>
    <t>Año 3</t>
  </si>
  <si>
    <t>Nombre</t>
  </si>
  <si>
    <t>Cargo</t>
  </si>
  <si>
    <t>Personal responsable del Área de Asignación o Contractual XYZ</t>
  </si>
  <si>
    <t xml:space="preserve">Quema rutinaria y Venteo Temporal o Intermitente. </t>
  </si>
  <si>
    <t>Libranzas y Mov. Operativos.</t>
  </si>
  <si>
    <t>Mantenimiento</t>
  </si>
  <si>
    <t>Instalación</t>
  </si>
  <si>
    <t>Instalación 1</t>
  </si>
  <si>
    <t>Instalación 2</t>
  </si>
  <si>
    <t>Instalación 3</t>
  </si>
  <si>
    <t>Equipo</t>
  </si>
  <si>
    <t>Fecha de puesta en operación</t>
  </si>
  <si>
    <t># de Equipos</t>
  </si>
  <si>
    <t>No.</t>
  </si>
  <si>
    <t>Acciones</t>
  </si>
  <si>
    <t>Fecha Término</t>
  </si>
  <si>
    <t xml:space="preserve">Instalar …                                                                                                                           </t>
  </si>
  <si>
    <t xml:space="preserve">dd/mm/aaa    </t>
  </si>
  <si>
    <t xml:space="preserve">Obra X ….                                                                                                                               </t>
  </si>
  <si>
    <t>dd/mm/aaa</t>
  </si>
  <si>
    <t>Promedio</t>
  </si>
  <si>
    <t>Sin Acciones</t>
  </si>
  <si>
    <t>Con Acciones</t>
  </si>
  <si>
    <t>Beneficio de las Acciones</t>
  </si>
  <si>
    <t>Concepto/Obra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</si>
  <si>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</si>
  <si>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</si>
  <si>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</si>
  <si>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</si>
  <si>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</si>
  <si>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</si>
  <si>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</si>
  <si>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</si>
  <si>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Septiembre </t>
  </si>
  <si>
    <t xml:space="preserve">Octubre </t>
  </si>
  <si>
    <t>Noviembre</t>
  </si>
  <si>
    <t>Diciembre</t>
  </si>
  <si>
    <t>Prog. 20XX</t>
  </si>
  <si>
    <t>Inversión Total</t>
  </si>
  <si>
    <t>Gasto de Operación (MMPesos)</t>
  </si>
  <si>
    <t>Servicio de compresión (MMPesos)</t>
  </si>
  <si>
    <t>Formación</t>
  </si>
  <si>
    <t>Actual</t>
  </si>
  <si>
    <t>Máxima</t>
  </si>
  <si>
    <t>P</t>
  </si>
  <si>
    <t>Enero</t>
  </si>
  <si>
    <t>O</t>
  </si>
  <si>
    <t>Agosto</t>
  </si>
  <si>
    <t>Septiembre</t>
  </si>
  <si>
    <t>Octubre</t>
  </si>
  <si>
    <t>Clave</t>
  </si>
  <si>
    <t>Nombre del procedimiento</t>
  </si>
  <si>
    <t>En la pestaña de Programa Anual</t>
  </si>
  <si>
    <t>Año n</t>
  </si>
  <si>
    <t>Año 4</t>
  </si>
  <si>
    <t>Año 5</t>
  </si>
  <si>
    <t>Año 6</t>
  </si>
  <si>
    <t>Año 7</t>
  </si>
  <si>
    <t>Año 8</t>
  </si>
  <si>
    <t>Año 9</t>
  </si>
  <si>
    <t>Año 10</t>
  </si>
  <si>
    <t xml:space="preserve">Año 11 </t>
  </si>
  <si>
    <t xml:space="preserve">Vigencia </t>
  </si>
  <si>
    <t>Descripción de la Actividad (MMPCD)</t>
  </si>
  <si>
    <t>n-Pentano</t>
  </si>
  <si>
    <t>Ácido clorhídrico</t>
  </si>
  <si>
    <t>Ácido sulfhídrico</t>
  </si>
  <si>
    <t>Hexanos</t>
  </si>
  <si>
    <t>Dióxido de Carbono</t>
  </si>
  <si>
    <t>Valor del Gas (Ingreso) (MMPesos)</t>
  </si>
  <si>
    <t>Vol. anual (MMPC)</t>
  </si>
  <si>
    <t>Promedio anual (MMPCD)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</si>
  <si>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</si>
  <si>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</si>
  <si>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</si>
  <si>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</si>
  <si>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</si>
  <si>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</si>
  <si>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</si>
  <si>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</si>
  <si>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-</t>
  </si>
  <si>
    <t>Causas no imputables</t>
  </si>
  <si>
    <t>En la Columna Componentes en % de Mol - Colocar los porcentajes de cada uno de los elementos, si la suma de estos es mayor a 1, la celda Total maracrá un error.</t>
  </si>
  <si>
    <t>Se deberá señalar el pronóstico mensual para los primeros 3 años en MMPCD, las celdas de Gas no Aprovechado y %MAG, así como la de Promedio se llenará automáticamente, una vez que se llenen de forma manual el resto de las celdas.</t>
  </si>
  <si>
    <t xml:space="preserve">En la celda Producción de Gas (MMPCD) - Colocar el volumen de Producción Total del Gas Natural Asociado producido dentro del Área de Asignación o Área Contractual en la celda GP, en caso de tener un volumen de Gas Natural Asociado adicional no producido en el Área de Asignación o Contractual colocar dicho volumen en la celda GA, en caso contrario colocar el valor de 0.  </t>
  </si>
  <si>
    <t>En la celda Autoconsumo (MMPCD)- Colocar el volumen de Autoconsumo de Gas Natural Asociado utilizado dentro del Área de Asignación o Área Contractual.</t>
  </si>
  <si>
    <t xml:space="preserve">En la celda Producción de Gas (MMPCD)- Colocar el volumen de Producción Total del Gas Natural Asociado producido dentro del Área de Asignación o Área Contractual en la celda GP, en caso de tener un volumen de Gas Natural Asociado adicional no producido en el Área de Asignación o Contractual colocar dicho volumen en la celda GA, en caso contrario colocar el valor de 0.  </t>
  </si>
  <si>
    <t>En la celda Bombeo Neumático (MMPCD)- Colocar el volumen de Bombeo Neumático de Gas Natural Asociado utilizado dentro del Área de Asignación o Área Contractual.</t>
  </si>
  <si>
    <t>En la celda Conservación (MMPCD)- Colocar el volumen de Gas Natural Asociado conservado dentro del Área de Asignación o Área Contractual.</t>
  </si>
  <si>
    <t>En la celda Transferencia (MMPCD) - Colocar el volumen de Gas Natural Asociado transferido a cualquier Área de Asignación o Área Contractual.</t>
  </si>
  <si>
    <t>En la celda Conservación (MMPCD) - Colocar el volumen de Gas Natural Asociado conservado dentro del Área de Asignación o Área Contractual.</t>
  </si>
  <si>
    <t>En la celda Transferencia (MMPCD)- Colocar el volumen de Gas Natural Asociado transferido a cualquier Área de Asignación o Área Contractual.</t>
  </si>
  <si>
    <t>Se deberá señalar el pronóstico de manera mensual para el año de presentación del Programa de Aprovechamiento de Gas Natural Asociado en MMPCD.</t>
  </si>
  <si>
    <t>La celda Promedio se llenará automaticamente, si previamente se colocaron los volúmenes antes mencionados.</t>
  </si>
  <si>
    <t>Se deberá señalar el pronóstico anual para la vigencia de la Asignación o Área Contractual, el año 1 se referirá al año de presentación y el Año n al año en que la vigencia de la Asignación o Área Contractual finaliza.</t>
  </si>
  <si>
    <t>Se deberán señalar todas las instalaciones involucradas en la quema y venteo del gas natural asociado que se señaló en el apartado del Programa de Destrucción.</t>
  </si>
  <si>
    <t>En la celda de Beneficio se llenará automáticamente, si previamente se colocaron los volúmenes antes mencionado</t>
  </si>
  <si>
    <t>La celda Promedio se llenará automaticamente, si previamente se colocaron los volúmenes antes mencionado.</t>
  </si>
  <si>
    <r>
      <t>RGA (m</t>
    </r>
    <r>
      <rPr>
        <b/>
        <vertAlign val="superscript"/>
        <sz val="10"/>
        <color theme="1"/>
        <rFont val="Montserrat"/>
      </rPr>
      <t>3</t>
    </r>
    <r>
      <rPr>
        <b/>
        <sz val="10"/>
        <color theme="1"/>
        <rFont val="Montserrat"/>
      </rPr>
      <t>/m</t>
    </r>
    <r>
      <rPr>
        <b/>
        <vertAlign val="superscript"/>
        <sz val="10"/>
        <color theme="1"/>
        <rFont val="Montserrat"/>
      </rPr>
      <t>3</t>
    </r>
    <r>
      <rPr>
        <b/>
        <sz val="10"/>
        <color theme="1"/>
        <rFont val="Montserrat"/>
      </rPr>
      <t>)</t>
    </r>
  </si>
  <si>
    <t>Nitrógeno</t>
  </si>
  <si>
    <t>Favor de llenar las pestañas en orden y colocando un valor en las celdas señaladas, no dejar celdas en blanco.</t>
  </si>
  <si>
    <t>La celda Gas Natural No Aprovechado- se llenará automáticamente , si previamente se colocaron los volúmenes antes mencionados.</t>
  </si>
  <si>
    <t>La celda de % de Aprovechamiento -se llenará automáticamente, si previamente se colocaron los volúmenes antes mencionados.</t>
  </si>
  <si>
    <t>La celda Gas Natural No Aprovechado -se llenará automáticamente , si previamente se colocaron los volúmenes antes mencionados.</t>
  </si>
  <si>
    <t>Peso Molecular (g/mol)</t>
  </si>
  <si>
    <t>Poder Calorífico (BTU/FT3)</t>
  </si>
  <si>
    <t>Presión (Kg/cm2)</t>
  </si>
  <si>
    <t>Temperatura (°C)</t>
  </si>
  <si>
    <t>Densidad (kg/m3)</t>
  </si>
  <si>
    <r>
      <t>Peso Específico</t>
    </r>
    <r>
      <rPr>
        <b/>
        <sz val="6"/>
        <color theme="1"/>
        <rFont val="Montserrat"/>
      </rPr>
      <t xml:space="preserve"> </t>
    </r>
    <r>
      <rPr>
        <b/>
        <sz val="10"/>
        <color theme="1"/>
        <rFont val="Montserrat"/>
      </rPr>
      <t>(kg/m3)</t>
    </r>
  </si>
  <si>
    <t>Programa de Gas (MMPCD)</t>
  </si>
  <si>
    <t>En la celda RGA Actual - Colocar el valor de Relación Gas-Aceite actual de la Formación (m3/m3)</t>
  </si>
  <si>
    <t>En la celda RGA Máxima - Colocar el valor de Relación Gas-Aceite máxima que asegure la maximización del factor de recuperación de hidrocarburos (artículo 13 de las Disposiciones) en (m3/m3)</t>
  </si>
  <si>
    <t>Días en producción/operación</t>
  </si>
  <si>
    <t>Instalación (MMPCD)</t>
  </si>
  <si>
    <t>En las columnas de meses (Enero a Diciembre del año de presentación) señalar el volumen adjudicado a la Intalación señalada en MMPCD.</t>
  </si>
  <si>
    <t>En la columna Instalación -  Sustituir Instalación "X" por el nombre de la instalación involucrada en la destrucción controlada de gas y colocar el volumen de manera mensual contemplado para destruir.</t>
  </si>
  <si>
    <t>En las columnas de meses (Enero a Diciembre del año de presentación) señalar el volumen adjudicado a la Instalación señalada en MMPCD.</t>
  </si>
  <si>
    <t>En la columna Instalación -  Sustituir Instalación "X" por el nombre de la instalación a la que se le dará mantenimiento y colocar el volumen de manera mensual que se contempla no se aprovechara.</t>
  </si>
  <si>
    <t>En la columna Instalación - Colocar el nombre de la instalación en donde se llevará a cabo el mantenimiento.</t>
  </si>
  <si>
    <t>En la columna Instalación -  Sustituir Instalación "X" por el nombre de la instalación a la que involucrada dentro de las causas no imputables al Operador y colocar el volumen de manera mensual que se contempla no se aprovechara.</t>
  </si>
  <si>
    <t>La celda de Días en Producción/Operación, se refiere al número de días que la Asignación o Área Contractual estuvo produciendo en en el año en cuestión y haciendo uso de los métodos de aprovechamiento (autoconsumo, bombeo neumático, conservación, transferencia).</t>
  </si>
  <si>
    <t>En la columna Nombre - Colocar el nombre o los nombres de los responsables de las instalaciones del Área de Asignación o Contractual  (El Operador Petrolero designará al personal responsable de cumplir con la meta de aprovechamiento de gas y supervisar el cumplimiento de los programas para incrementar el aprovechamiento del gas natural asociado en los trabajos de exploración y extracción de hidrocarburos, reducir el gas quemado y venteado y asegurar que se cuente con las facultades suficientes para ordenar las medidas operacionales que se requieran.)</t>
  </si>
  <si>
    <t>En la columna Cargo - Colocar el cargo del responsable o los cargos de los responsables por instalación.</t>
  </si>
  <si>
    <t>En la columna Clave - Colocar la clave que identifica el protocolo o procedimiento.</t>
  </si>
  <si>
    <t xml:space="preserve">En la columna Nombre del Procedimiento - Colocar el nombre del protocolo o procedimiento. </t>
  </si>
  <si>
    <t>En la columna de Días en producción/operación- se refiere al número de días que la Asignación o Área Contractual estuvo produciendo en en el año en cuestión.</t>
  </si>
  <si>
    <t>En la celda Quema rutinaria y venteo temporal o intermitente (MMPCD) - En caso de que se tenga contemplado, colocar el volumen por mes, el cual pronostican se quemará de forma rutinaria o venteará temporal o intermitentemente</t>
  </si>
  <si>
    <t>En la celda Libranzas y Movimientos Operativos (MMPCD)- En caso de que se tenga contemplado, colocar el volumen por mes, el cual pronostican no se aprovechará debido a libranzas o movimientos operativos.</t>
  </si>
  <si>
    <t>En la celda Mantenimiento (MMPCD)- En caso de que se tenga contemplado, colocar el volumenpor mes, el cual pronostican no se aprovechara debido a mantenimientos.</t>
  </si>
  <si>
    <t>En la celda Causas no imputables al Operador (MMPCD)- En caso de que se tenga contemplado, colocar el volumen por mes, el cual pronostican no se aprovechará debido a las causas no imputables al Operador.</t>
  </si>
  <si>
    <t>En la columna Instalación -  Sustituir Instalación "X" por el nombre de la instalación involucrada en la quema o venteo de gas y colocar el volumen por mes, contemplado para quema o venteo.</t>
  </si>
  <si>
    <t xml:space="preserve">Instalación </t>
  </si>
  <si>
    <t>En la columna Equipo - Colocar el nombre del equipo en el que se llevará a cabo el mantenimiento.</t>
  </si>
  <si>
    <t>En las celdas de los meses se deberá señalar el mes en que se llevará a cabo y el tipo de mantenimiento (preventivo, correctivo, etc.), no colocar valor en las celdas donde no se tenga contemplado el mantenimiento.</t>
  </si>
  <si>
    <t>En las celdas de los meses se deberá señalar el mes en que se llevará a cabo la inspección, colocar una X en la celda del mes correspondiente.</t>
  </si>
  <si>
    <t>En la columna Instalación - Colocar el nombre de la instalación que será utilizada para el aprovechamiento de gas.</t>
  </si>
  <si>
    <t xml:space="preserve">En la columna Equipo - Colocar el nombre del equipo que será utilizado para el aprovechamiento de gas. </t>
  </si>
  <si>
    <t>En la columna Equipo - Colocar el nombre del equipo en el que se llevará a cabo la inspección.</t>
  </si>
  <si>
    <t>En la columna Tipo - Colocar el Tipo de inspección que se realizará en las instalaciones en materia de aprovechamiento de gas.</t>
  </si>
  <si>
    <t xml:space="preserve">Tipo </t>
  </si>
  <si>
    <t>Capacidad total (MMPCD)</t>
  </si>
  <si>
    <t>Tipo de Equipo (Compresión, Vapores, Quemadores, etc.)</t>
  </si>
  <si>
    <t>Equipos y Capacidades (Compresores) en el C.P.</t>
  </si>
  <si>
    <t>En la columna No. - En listar el número de acciones a realizar.</t>
  </si>
  <si>
    <t>Gas Natural no Aprovechado (MMPCD)</t>
  </si>
  <si>
    <t>En la pestaña Actividad e Inversión</t>
  </si>
  <si>
    <t>En la pestaña Evaluación Económica</t>
  </si>
  <si>
    <t>En la columna Concepto/Obra- Colocar el tipo de actividad u obra que se le realizará a la Instalación mencionada.</t>
  </si>
  <si>
    <t>En la columna Costo Total- Colocar el costo total de la actividad u obra planeada para la Instalación en cuestión.</t>
  </si>
  <si>
    <t>Monto de Inversión (Millones de Pesos)</t>
  </si>
  <si>
    <t>En la columna Ejercicio al año 20XX- Colocar monto ejercido al año anterior del año de presentación.</t>
  </si>
  <si>
    <t>En la columna Monto de Inversión- Colocar el monto programado en cada uno de los meses del año de presentación en millones de pesos.</t>
  </si>
  <si>
    <t>Costo Total
(Millones de Pesos)</t>
  </si>
  <si>
    <t>Ejercicio al año 20XX
(Millones de pesos)</t>
  </si>
  <si>
    <t>Programado a Ejercer 20XX
(Millones de pesos)</t>
  </si>
  <si>
    <t>Programado 20XX 
(Millones de pesos)</t>
  </si>
  <si>
    <t>En la columna Programado a ejercer 20XX- Colocar el monto programado a ejercer en el segundo año contado a partir del año de presentación en millones de pesos.</t>
  </si>
  <si>
    <t>En la columna Programado 20XX- Se llenará automáticamente, si previamente se colocaron los montos antes mencionados.</t>
  </si>
  <si>
    <t>En la columna Programado  20XX- Colocar el monto programado a ejercer en el año siguiente del año de presentación en millones de pesos.</t>
  </si>
  <si>
    <t>En la celda Promedio anual- Colocar la producción promedio diaria al mes en mmpcd.</t>
  </si>
  <si>
    <t>En la celda Vol. Anual- Colocar la producción en millones de pies cúbicos en cada mes.</t>
  </si>
  <si>
    <t>En la celda Valor del gas (Ingreso)- Colocar el ingreso al mes en millones de pesos derivado de la producción de gas.</t>
  </si>
  <si>
    <t>En la celda Servicio de Compresión- Colocar el costo asociado a los servicios de compresión por cada mes en millones de pesos.</t>
  </si>
  <si>
    <t>En las celda Gasto de Operación- Colocar el costo asociado al gasto de operación por cada mes en millones de pesos.</t>
  </si>
  <si>
    <t>La celda Total- se llenará automáticamente, si previamente se colocaron los valores antes mencionados.</t>
  </si>
  <si>
    <t>Componentes en %  mol</t>
  </si>
  <si>
    <r>
      <t xml:space="preserve">Beneficio de Gas </t>
    </r>
    <r>
      <rPr>
        <sz val="9"/>
        <color theme="1"/>
        <rFont val="Montserrat"/>
      </rPr>
      <t>(MMPCD)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</si>
</sst>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0"/>
      <color theme="1"/>
      <name val="Montserrat"/>
    </font>
    <font>
      <sz val="8"/>
      <color theme="1"/>
      <name val="Montserrat"/>
    </font>
    <font>
      <sz val="10"/>
      <color rgb="FF000000"/>
      <name val="Montserrat"/>
    </font>
    <font>
      <b/>
      <sz val="10"/>
      <color theme="1"/>
      <name val="Montserrat"/>
    </font>
    <font>
      <b/>
      <sz val="10"/>
      <color rgb="FF000000"/>
      <name val="Montserrat"/>
    </font>
    <font>
      <sz val="10"/>
      <name val="Montserrat"/>
    </font>
    <font>
      <b/>
      <sz val="10"/>
      <name val="Montserrat"/>
    </font>
    <font>
      <b/>
      <sz val="6"/>
      <color theme="1"/>
      <name val="Montserrat"/>
    </font>
    <font>
      <b/>
      <vertAlign val="superscript"/>
      <sz val="10"/>
      <color theme="1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textRotation="90"/>
      <protection locked="0"/>
    </xf>
    <xf numFmtId="0" fontId="2" fillId="0" borderId="7" xfId="0" applyFont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textRotation="90"/>
      <protection locked="0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4763</xdr:colOff>
      <xdr:row>1</xdr:row>
      <xdr:rowOff>8697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24882C-4EF5-4443-85EA-6B982C8E8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"/>
          <a:ext cx="10077450" cy="1180271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0</xdr:col>
      <xdr:colOff>10077864</xdr:colOff>
      <xdr:row>1</xdr:row>
      <xdr:rowOff>16565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4FA049B-B24E-4250-B336-A17DC8AA25A8}"/>
            </a:ext>
          </a:extLst>
        </xdr:cNvPr>
        <xdr:cNvSpPr txBox="1"/>
      </xdr:nvSpPr>
      <xdr:spPr>
        <a:xfrm>
          <a:off x="762001" y="579783"/>
          <a:ext cx="10077863" cy="60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DC7BA-3907-48AF-8BDF-B4AA4770F64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76200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9257</xdr:rowOff>
    </xdr:from>
    <xdr:to>
      <xdr:col>0</xdr:col>
      <xdr:colOff>6511920</xdr:colOff>
      <xdr:row>49</xdr:row>
      <xdr:rowOff>23428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E35A9A4-FC3A-4EBA-93B0-D477D0037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480904"/>
          <a:ext cx="6511920" cy="832200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48</xdr:row>
      <xdr:rowOff>9259</xdr:rowOff>
    </xdr:from>
    <xdr:to>
      <xdr:col>1</xdr:col>
      <xdr:colOff>0</xdr:colOff>
      <xdr:row>49</xdr:row>
      <xdr:rowOff>23430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977F6BD-6451-4A4B-A525-99FD9A686A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8480906"/>
          <a:ext cx="2949096" cy="8322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6518413</xdr:colOff>
      <xdr:row>48</xdr:row>
      <xdr:rowOff>25823</xdr:rowOff>
    </xdr:from>
    <xdr:to>
      <xdr:col>1</xdr:col>
      <xdr:colOff>5522</xdr:colOff>
      <xdr:row>49</xdr:row>
      <xdr:rowOff>24128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E70600F-EC74-4F4B-BD40-2F45EB16AAD8}"/>
            </a:ext>
          </a:extLst>
        </xdr:cNvPr>
        <xdr:cNvSpPr txBox="1"/>
      </xdr:nvSpPr>
      <xdr:spPr>
        <a:xfrm>
          <a:off x="6518413" y="10718671"/>
          <a:ext cx="2863022" cy="818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49</xdr:row>
      <xdr:rowOff>1</xdr:rowOff>
    </xdr:from>
    <xdr:to>
      <xdr:col>1</xdr:col>
      <xdr:colOff>4763</xdr:colOff>
      <xdr:row>50</xdr:row>
      <xdr:rowOff>1795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8B56035-6CBB-4565-913E-F72ABC5E8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369631"/>
          <a:ext cx="1007641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49</xdr:row>
      <xdr:rowOff>579783</xdr:rowOff>
    </xdr:from>
    <xdr:to>
      <xdr:col>0</xdr:col>
      <xdr:colOff>10046804</xdr:colOff>
      <xdr:row>49</xdr:row>
      <xdr:rowOff>1159566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C220A8FC-7F3B-4A3E-8134-AB09775718B9}"/>
            </a:ext>
          </a:extLst>
        </xdr:cNvPr>
        <xdr:cNvSpPr txBox="1"/>
      </xdr:nvSpPr>
      <xdr:spPr>
        <a:xfrm>
          <a:off x="1" y="25949413"/>
          <a:ext cx="10046803" cy="579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1101587</xdr:colOff>
      <xdr:row>49</xdr:row>
      <xdr:rowOff>588064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2335C02-98D8-4B70-B6E9-3D3FE08AA05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2536963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124245</xdr:rowOff>
    </xdr:from>
    <xdr:to>
      <xdr:col>0</xdr:col>
      <xdr:colOff>6511920</xdr:colOff>
      <xdr:row>115</xdr:row>
      <xdr:rowOff>953522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9ACB81E2-73FC-48DF-B7D1-72D77B0FEA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7155788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115</xdr:row>
      <xdr:rowOff>124247</xdr:rowOff>
    </xdr:from>
    <xdr:to>
      <xdr:col>1</xdr:col>
      <xdr:colOff>0</xdr:colOff>
      <xdr:row>115</xdr:row>
      <xdr:rowOff>953524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CD384654-923D-4E03-B23D-19C5F5DA4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37155790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6659218</xdr:colOff>
      <xdr:row>115</xdr:row>
      <xdr:rowOff>140811</xdr:rowOff>
    </xdr:from>
    <xdr:to>
      <xdr:col>1</xdr:col>
      <xdr:colOff>5523</xdr:colOff>
      <xdr:row>115</xdr:row>
      <xdr:rowOff>954222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97B25CF5-AE52-497B-9502-B7C36815AC93}"/>
            </a:ext>
          </a:extLst>
        </xdr:cNvPr>
        <xdr:cNvSpPr txBox="1"/>
      </xdr:nvSpPr>
      <xdr:spPr>
        <a:xfrm>
          <a:off x="6659218" y="23878768"/>
          <a:ext cx="2722218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191</xdr:row>
      <xdr:rowOff>107679</xdr:rowOff>
    </xdr:from>
    <xdr:to>
      <xdr:col>0</xdr:col>
      <xdr:colOff>6511920</xdr:colOff>
      <xdr:row>195</xdr:row>
      <xdr:rowOff>174956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D2042EF1-FD32-4104-8E8B-A4AC7F7002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9770201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191</xdr:row>
      <xdr:rowOff>107681</xdr:rowOff>
    </xdr:from>
    <xdr:to>
      <xdr:col>1</xdr:col>
      <xdr:colOff>0</xdr:colOff>
      <xdr:row>195</xdr:row>
      <xdr:rowOff>174958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D6BFC3E-3E6F-49A5-93E3-CDB89EFC01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49770203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6551543</xdr:colOff>
      <xdr:row>191</xdr:row>
      <xdr:rowOff>124245</xdr:rowOff>
    </xdr:from>
    <xdr:to>
      <xdr:col>1</xdr:col>
      <xdr:colOff>5523</xdr:colOff>
      <xdr:row>195</xdr:row>
      <xdr:rowOff>175656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16C4687-6497-4B08-B786-DCD67C404EF9}"/>
            </a:ext>
          </a:extLst>
        </xdr:cNvPr>
        <xdr:cNvSpPr txBox="1"/>
      </xdr:nvSpPr>
      <xdr:spPr>
        <a:xfrm>
          <a:off x="6551543" y="36493180"/>
          <a:ext cx="2829893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116</xdr:row>
      <xdr:rowOff>1</xdr:rowOff>
    </xdr:from>
    <xdr:to>
      <xdr:col>1</xdr:col>
      <xdr:colOff>4763</xdr:colOff>
      <xdr:row>116</xdr:row>
      <xdr:rowOff>1176545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E3A574-D955-4676-9E7F-8D10E2B77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7992327"/>
          <a:ext cx="1007641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116</xdr:row>
      <xdr:rowOff>579783</xdr:rowOff>
    </xdr:from>
    <xdr:to>
      <xdr:col>0</xdr:col>
      <xdr:colOff>10046804</xdr:colOff>
      <xdr:row>116</xdr:row>
      <xdr:rowOff>1176131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73F9B74B-BDCE-4029-A6D2-1AE59B4E5CAF}"/>
            </a:ext>
          </a:extLst>
        </xdr:cNvPr>
        <xdr:cNvSpPr txBox="1"/>
      </xdr:nvSpPr>
      <xdr:spPr>
        <a:xfrm>
          <a:off x="1" y="38572109"/>
          <a:ext cx="10046803" cy="596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1101587</xdr:colOff>
      <xdr:row>116</xdr:row>
      <xdr:rowOff>588064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171CE8DA-CC2F-492C-B724-D78C83B945F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37992326"/>
          <a:ext cx="1101587" cy="5880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624728</xdr:colOff>
      <xdr:row>12</xdr:row>
      <xdr:rowOff>110942</xdr:rowOff>
    </xdr:from>
    <xdr:to>
      <xdr:col>15</xdr:col>
      <xdr:colOff>9525</xdr:colOff>
      <xdr:row>16</xdr:row>
      <xdr:rowOff>178219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D1E68B-280B-496C-AE74-D15E62A010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414442" y="3790313"/>
          <a:ext cx="4822212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15</xdr:col>
      <xdr:colOff>9525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A289EDD-F990-45AF-99D6-B6711B842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239374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15</xdr:col>
      <xdr:colOff>47625</xdr:colOff>
      <xdr:row>0</xdr:row>
      <xdr:rowOff>1185957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698AE8-765E-41F0-B526-4A0B2CCA0B4D}"/>
            </a:ext>
          </a:extLst>
        </xdr:cNvPr>
        <xdr:cNvSpPr txBox="1"/>
      </xdr:nvSpPr>
      <xdr:spPr>
        <a:xfrm>
          <a:off x="0" y="638174"/>
          <a:ext cx="9372600" cy="547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195070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8DC1B09-8DE2-4C9C-A359-0A0087333E5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108016</xdr:rowOff>
    </xdr:from>
    <xdr:to>
      <xdr:col>9</xdr:col>
      <xdr:colOff>428729</xdr:colOff>
      <xdr:row>16</xdr:row>
      <xdr:rowOff>175293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1B09AD1-CEB1-40C6-9EAA-6D1F8BFEFD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403666"/>
          <a:ext cx="6515204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12</xdr:row>
      <xdr:rowOff>163286</xdr:rowOff>
    </xdr:from>
    <xdr:to>
      <xdr:col>14</xdr:col>
      <xdr:colOff>633395</xdr:colOff>
      <xdr:row>16</xdr:row>
      <xdr:rowOff>130860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7A8FE3E-F307-485F-BD9B-A6807C33B76C}"/>
            </a:ext>
          </a:extLst>
        </xdr:cNvPr>
        <xdr:cNvSpPr txBox="1"/>
      </xdr:nvSpPr>
      <xdr:spPr>
        <a:xfrm>
          <a:off x="7952014" y="3842657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748553</xdr:colOff>
      <xdr:row>15</xdr:row>
      <xdr:rowOff>110512</xdr:rowOff>
    </xdr:from>
    <xdr:to>
      <xdr:col>12</xdr:col>
      <xdr:colOff>0</xdr:colOff>
      <xdr:row>19</xdr:row>
      <xdr:rowOff>177789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B6ACC5-04C9-4503-A6AC-F0B4DFDFD6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1510553" y="3970644"/>
          <a:ext cx="4901276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11</xdr:col>
      <xdr:colOff>310816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7E1C64-78F7-4C78-8711-A16D677E0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06815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600075</xdr:rowOff>
    </xdr:from>
    <xdr:to>
      <xdr:col>12</xdr:col>
      <xdr:colOff>0</xdr:colOff>
      <xdr:row>0</xdr:row>
      <xdr:rowOff>1173079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9D4B6AD-8292-4EF1-A633-E7F504D8F0A4}"/>
            </a:ext>
          </a:extLst>
        </xdr:cNvPr>
        <xdr:cNvSpPr txBox="1"/>
      </xdr:nvSpPr>
      <xdr:spPr>
        <a:xfrm>
          <a:off x="0" y="600075"/>
          <a:ext cx="6411829" cy="573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2F5ACF2-3016-4447-AD78-DDF5C6C85E9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108016</xdr:rowOff>
    </xdr:from>
    <xdr:to>
      <xdr:col>6</xdr:col>
      <xdr:colOff>1534026</xdr:colOff>
      <xdr:row>19</xdr:row>
      <xdr:rowOff>175293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5ACE51-EDD4-4FDA-BFD7-8DF7DC178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965641"/>
          <a:ext cx="5781675" cy="829277"/>
        </a:xfrm>
        <a:prstGeom prst="rect">
          <a:avLst/>
        </a:prstGeom>
      </xdr:spPr>
    </xdr:pic>
    <xdr:clientData/>
  </xdr:twoCellAnchor>
  <xdr:twoCellAnchor editAs="oneCell">
    <xdr:from>
      <xdr:col>5</xdr:col>
      <xdr:colOff>260684</xdr:colOff>
      <xdr:row>15</xdr:row>
      <xdr:rowOff>150394</xdr:rowOff>
    </xdr:from>
    <xdr:to>
      <xdr:col>11</xdr:col>
      <xdr:colOff>270586</xdr:colOff>
      <xdr:row>19</xdr:row>
      <xdr:rowOff>117968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80844FE-2DA2-4E7F-B29D-604CB92382C0}"/>
            </a:ext>
          </a:extLst>
        </xdr:cNvPr>
        <xdr:cNvSpPr txBox="1"/>
      </xdr:nvSpPr>
      <xdr:spPr>
        <a:xfrm>
          <a:off x="4105776" y="4010526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5603</xdr:colOff>
      <xdr:row>14</xdr:row>
      <xdr:rowOff>120139</xdr:rowOff>
    </xdr:from>
    <xdr:to>
      <xdr:col>15</xdr:col>
      <xdr:colOff>0</xdr:colOff>
      <xdr:row>18</xdr:row>
      <xdr:rowOff>187416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77B6A7-8D58-4233-AE87-B1E0DE64FB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415803" y="3951910"/>
          <a:ext cx="4528297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15</xdr:col>
      <xdr:colOff>0</xdr:colOff>
      <xdr:row>1</xdr:row>
      <xdr:rowOff>6514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23FF5F-3A37-49D8-A3DE-B2DDE6765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048874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14</xdr:col>
      <xdr:colOff>638175</xdr:colOff>
      <xdr:row>0</xdr:row>
      <xdr:rowOff>1148443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E3AA0B-0A3C-4FFE-BBC3-225635A53EF0}"/>
            </a:ext>
          </a:extLst>
        </xdr:cNvPr>
        <xdr:cNvSpPr txBox="1"/>
      </xdr:nvSpPr>
      <xdr:spPr>
        <a:xfrm>
          <a:off x="0" y="638174"/>
          <a:ext cx="9934575" cy="510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233170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7EA15C-E349-4EDF-8CA6-829B4CC5F3F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122226</xdr:rowOff>
    </xdr:from>
    <xdr:to>
      <xdr:col>9</xdr:col>
      <xdr:colOff>352529</xdr:colOff>
      <xdr:row>18</xdr:row>
      <xdr:rowOff>189503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7F95CC3-74AD-400B-A114-4966B75254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781831"/>
          <a:ext cx="6508687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14</xdr:row>
      <xdr:rowOff>145381</xdr:rowOff>
    </xdr:from>
    <xdr:to>
      <xdr:col>14</xdr:col>
      <xdr:colOff>606468</xdr:colOff>
      <xdr:row>18</xdr:row>
      <xdr:rowOff>112955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F9ED326-2BB6-4FA9-82CE-5C045A5E276B}"/>
            </a:ext>
          </a:extLst>
        </xdr:cNvPr>
        <xdr:cNvSpPr txBox="1"/>
      </xdr:nvSpPr>
      <xdr:spPr>
        <a:xfrm>
          <a:off x="7735303" y="3804986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5603</xdr:colOff>
      <xdr:row>11</xdr:row>
      <xdr:rowOff>119165</xdr:rowOff>
    </xdr:from>
    <xdr:to>
      <xdr:col>15</xdr:col>
      <xdr:colOff>0</xdr:colOff>
      <xdr:row>15</xdr:row>
      <xdr:rowOff>186442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CC46F4-F2F9-496E-B145-BB1671FE7F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372733" y="3208578"/>
          <a:ext cx="445044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3</xdr:colOff>
      <xdr:row>0</xdr:row>
      <xdr:rowOff>1</xdr:rowOff>
    </xdr:from>
    <xdr:to>
      <xdr:col>15</xdr:col>
      <xdr:colOff>1</xdr:colOff>
      <xdr:row>1</xdr:row>
      <xdr:rowOff>5686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C00AE0-579A-4426-8181-8D3A60188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" y="1"/>
          <a:ext cx="9823172" cy="119009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15</xdr:col>
      <xdr:colOff>16565</xdr:colOff>
      <xdr:row>0</xdr:row>
      <xdr:rowOff>1151283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A3BA389-231C-4422-8717-374E2ED9F29B}"/>
            </a:ext>
          </a:extLst>
        </xdr:cNvPr>
        <xdr:cNvSpPr txBox="1"/>
      </xdr:nvSpPr>
      <xdr:spPr>
        <a:xfrm>
          <a:off x="0" y="638174"/>
          <a:ext cx="10369826" cy="513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137920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496672-F446-4660-ADE1-694DC5AA5E54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122691</xdr:rowOff>
    </xdr:from>
    <xdr:to>
      <xdr:col>9</xdr:col>
      <xdr:colOff>517353</xdr:colOff>
      <xdr:row>15</xdr:row>
      <xdr:rowOff>189968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FAC4F6A-E98C-4735-969E-67B3D748D7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207862"/>
          <a:ext cx="6497194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278779</xdr:colOff>
      <xdr:row>11</xdr:row>
      <xdr:rowOff>181207</xdr:rowOff>
    </xdr:from>
    <xdr:to>
      <xdr:col>14</xdr:col>
      <xdr:colOff>657821</xdr:colOff>
      <xdr:row>15</xdr:row>
      <xdr:rowOff>148781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DA35C79-A7E4-401F-A1E9-EC77FD9C2419}"/>
            </a:ext>
          </a:extLst>
        </xdr:cNvPr>
        <xdr:cNvSpPr txBox="1"/>
      </xdr:nvSpPr>
      <xdr:spPr>
        <a:xfrm>
          <a:off x="7513133" y="3266378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4</xdr:col>
      <xdr:colOff>1308652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04893E-E316-44AF-ADC7-D1B600D98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181020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638175</xdr:rowOff>
    </xdr:from>
    <xdr:to>
      <xdr:col>5</xdr:col>
      <xdr:colOff>24848</xdr:colOff>
      <xdr:row>0</xdr:row>
      <xdr:rowOff>1118153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2CAB94B-2EDC-4CAE-8025-A3E3DE1013DB}"/>
            </a:ext>
          </a:extLst>
        </xdr:cNvPr>
        <xdr:cNvSpPr txBox="1"/>
      </xdr:nvSpPr>
      <xdr:spPr>
        <a:xfrm>
          <a:off x="0" y="638175"/>
          <a:ext cx="11198087" cy="479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1EEAB2-6F40-4F0E-8EA3-D92053C0B62C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2</xdr:col>
      <xdr:colOff>329453</xdr:colOff>
      <xdr:row>23</xdr:row>
      <xdr:rowOff>98216</xdr:rowOff>
    </xdr:from>
    <xdr:to>
      <xdr:col>5</xdr:col>
      <xdr:colOff>0</xdr:colOff>
      <xdr:row>27</xdr:row>
      <xdr:rowOff>165493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7065371-B997-43D8-9F87-7033866A59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97431" y="5829781"/>
          <a:ext cx="2991873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23</xdr:row>
      <xdr:rowOff>100733</xdr:rowOff>
    </xdr:from>
    <xdr:to>
      <xdr:col>4</xdr:col>
      <xdr:colOff>635380</xdr:colOff>
      <xdr:row>27</xdr:row>
      <xdr:rowOff>168010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9F1D411-831E-4BD9-BE88-7CECBE1DB8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835786"/>
          <a:ext cx="6505788" cy="829277"/>
        </a:xfrm>
        <a:prstGeom prst="rect">
          <a:avLst/>
        </a:prstGeom>
      </xdr:spPr>
    </xdr:pic>
    <xdr:clientData/>
  </xdr:twoCellAnchor>
  <xdr:twoCellAnchor editAs="oneCell">
    <xdr:from>
      <xdr:col>2</xdr:col>
      <xdr:colOff>947487</xdr:colOff>
      <xdr:row>23</xdr:row>
      <xdr:rowOff>145381</xdr:rowOff>
    </xdr:from>
    <xdr:to>
      <xdr:col>4</xdr:col>
      <xdr:colOff>1208047</xdr:colOff>
      <xdr:row>27</xdr:row>
      <xdr:rowOff>112955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C9F23EA-4C01-49A0-8C92-9ED23B3969FB}"/>
            </a:ext>
          </a:extLst>
        </xdr:cNvPr>
        <xdr:cNvSpPr txBox="1"/>
      </xdr:nvSpPr>
      <xdr:spPr>
        <a:xfrm>
          <a:off x="4817645" y="5880434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0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525247-81AD-4E5F-8031-C9676E84C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62869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3</xdr:col>
      <xdr:colOff>1250674</xdr:colOff>
      <xdr:row>0</xdr:row>
      <xdr:rowOff>1143000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C0F3341-3985-4E02-9767-DDA515363C90}"/>
            </a:ext>
          </a:extLst>
        </xdr:cNvPr>
        <xdr:cNvSpPr txBox="1"/>
      </xdr:nvSpPr>
      <xdr:spPr>
        <a:xfrm>
          <a:off x="0" y="638174"/>
          <a:ext cx="6054587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692669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E3AE9A-5B78-4F09-8D03-56358C459B75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107821</xdr:rowOff>
    </xdr:from>
    <xdr:to>
      <xdr:col>4</xdr:col>
      <xdr:colOff>8282</xdr:colOff>
      <xdr:row>20</xdr:row>
      <xdr:rowOff>175098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AFFB51-47DC-495A-AD45-2FEBD4860E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456797"/>
          <a:ext cx="6076404" cy="829277"/>
        </a:xfrm>
        <a:prstGeom prst="rect">
          <a:avLst/>
        </a:prstGeom>
      </xdr:spPr>
    </xdr:pic>
    <xdr:clientData/>
  </xdr:twoCellAnchor>
  <xdr:twoCellAnchor editAs="oneCell">
    <xdr:from>
      <xdr:col>2</xdr:col>
      <xdr:colOff>83634</xdr:colOff>
      <xdr:row>16</xdr:row>
      <xdr:rowOff>157976</xdr:rowOff>
    </xdr:from>
    <xdr:to>
      <xdr:col>3</xdr:col>
      <xdr:colOff>1257201</xdr:colOff>
      <xdr:row>20</xdr:row>
      <xdr:rowOff>125550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0677D9A-2C1A-4B1A-BFA5-312FE7A99B38}"/>
            </a:ext>
          </a:extLst>
        </xdr:cNvPr>
        <xdr:cNvSpPr txBox="1"/>
      </xdr:nvSpPr>
      <xdr:spPr>
        <a:xfrm>
          <a:off x="3805354" y="4506952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500903</xdr:colOff>
      <xdr:row>11</xdr:row>
      <xdr:rowOff>25694</xdr:rowOff>
    </xdr:from>
    <xdr:to>
      <xdr:col>16</xdr:col>
      <xdr:colOff>19050</xdr:colOff>
      <xdr:row>15</xdr:row>
      <xdr:rowOff>184080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181A19-FC76-4E3A-B9C9-CD54C00DCD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45012" y="3289042"/>
          <a:ext cx="6193929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16</xdr:col>
      <xdr:colOff>19050</xdr:colOff>
      <xdr:row>1</xdr:row>
      <xdr:rowOff>16039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FDEA05-C5EE-451A-8E50-CB618E550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744324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16</xdr:col>
      <xdr:colOff>8282</xdr:colOff>
      <xdr:row>0</xdr:row>
      <xdr:rowOff>1159565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C23121C-3E0D-447B-89E1-33E07FBFC6E9}"/>
            </a:ext>
          </a:extLst>
        </xdr:cNvPr>
        <xdr:cNvSpPr txBox="1"/>
      </xdr:nvSpPr>
      <xdr:spPr>
        <a:xfrm>
          <a:off x="0" y="638174"/>
          <a:ext cx="10850217" cy="521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0EFCE0-1A3C-4175-9E97-A450FB51B462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21170</xdr:rowOff>
    </xdr:from>
    <xdr:to>
      <xdr:col>8</xdr:col>
      <xdr:colOff>210483</xdr:colOff>
      <xdr:row>15</xdr:row>
      <xdr:rowOff>179556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2C6F9E8-989E-4794-9115-4A157B99B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102788"/>
          <a:ext cx="6539857" cy="829277"/>
        </a:xfrm>
        <a:prstGeom prst="rect">
          <a:avLst/>
        </a:prstGeom>
      </xdr:spPr>
    </xdr:pic>
    <xdr:clientData/>
  </xdr:twoCellAnchor>
  <xdr:twoCellAnchor editAs="oneCell">
    <xdr:from>
      <xdr:col>12</xdr:col>
      <xdr:colOff>531395</xdr:colOff>
      <xdr:row>11</xdr:row>
      <xdr:rowOff>85224</xdr:rowOff>
    </xdr:from>
    <xdr:to>
      <xdr:col>15</xdr:col>
      <xdr:colOff>621507</xdr:colOff>
      <xdr:row>15</xdr:row>
      <xdr:rowOff>148048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0B9F345-9815-4D67-A6EB-EE470063D198}"/>
            </a:ext>
          </a:extLst>
        </xdr:cNvPr>
        <xdr:cNvSpPr txBox="1"/>
      </xdr:nvSpPr>
      <xdr:spPr>
        <a:xfrm>
          <a:off x="9394658" y="3353803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367554</xdr:colOff>
      <xdr:row>10</xdr:row>
      <xdr:rowOff>19653</xdr:rowOff>
    </xdr:from>
    <xdr:to>
      <xdr:col>18</xdr:col>
      <xdr:colOff>1296329</xdr:colOff>
      <xdr:row>14</xdr:row>
      <xdr:rowOff>189507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BAEECA-09DE-4BD8-81DF-0B24693007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130054" y="3513702"/>
          <a:ext cx="9162092" cy="82963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19</xdr:col>
      <xdr:colOff>13607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2A8DF6-A19F-492D-B869-17AF50856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4301105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18</xdr:col>
      <xdr:colOff>1267240</xdr:colOff>
      <xdr:row>0</xdr:row>
      <xdr:rowOff>1171575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AE12487-610B-4333-8DA4-B1FD58AFA833}"/>
            </a:ext>
          </a:extLst>
        </xdr:cNvPr>
        <xdr:cNvSpPr txBox="1"/>
      </xdr:nvSpPr>
      <xdr:spPr>
        <a:xfrm>
          <a:off x="0" y="638174"/>
          <a:ext cx="14254370" cy="533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172293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1A43C8-8955-4123-9E24-7450ABD22CE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13887</xdr:rowOff>
    </xdr:from>
    <xdr:to>
      <xdr:col>10</xdr:col>
      <xdr:colOff>32406</xdr:colOff>
      <xdr:row>14</xdr:row>
      <xdr:rowOff>183741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B61AAA3-66CC-4807-9B85-A8616D14C2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319622"/>
          <a:ext cx="6518566" cy="829277"/>
        </a:xfrm>
        <a:prstGeom prst="rect">
          <a:avLst/>
        </a:prstGeom>
      </xdr:spPr>
    </xdr:pic>
    <xdr:clientData/>
  </xdr:twoCellAnchor>
  <xdr:twoCellAnchor editAs="oneCell">
    <xdr:from>
      <xdr:col>17</xdr:col>
      <xdr:colOff>148683</xdr:colOff>
      <xdr:row>10</xdr:row>
      <xdr:rowOff>51110</xdr:rowOff>
    </xdr:from>
    <xdr:to>
      <xdr:col>18</xdr:col>
      <xdr:colOff>1238150</xdr:colOff>
      <xdr:row>14</xdr:row>
      <xdr:rowOff>121554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FDE13CD2-5A07-473A-AB87-89EFE95EA67B}"/>
            </a:ext>
          </a:extLst>
        </xdr:cNvPr>
        <xdr:cNvSpPr txBox="1"/>
      </xdr:nvSpPr>
      <xdr:spPr>
        <a:xfrm>
          <a:off x="11973622" y="3545159"/>
          <a:ext cx="2260345" cy="730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386603</xdr:colOff>
      <xdr:row>10</xdr:row>
      <xdr:rowOff>48349</xdr:rowOff>
    </xdr:from>
    <xdr:to>
      <xdr:col>21</xdr:col>
      <xdr:colOff>8282</xdr:colOff>
      <xdr:row>14</xdr:row>
      <xdr:rowOff>181887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2A3336-4358-4323-84CB-FCCF2565A1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346998" y="3096349"/>
          <a:ext cx="5782850" cy="82535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20</xdr:col>
      <xdr:colOff>488674</xdr:colOff>
      <xdr:row>1</xdr:row>
      <xdr:rowOff>44614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14670A-3CF1-4BA1-AC38-105CE5DB6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137912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20</xdr:col>
      <xdr:colOff>488673</xdr:colOff>
      <xdr:row>0</xdr:row>
      <xdr:rowOff>1134717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BFE2A0D-09BD-4C3F-B4C3-A84404C9F772}"/>
            </a:ext>
          </a:extLst>
        </xdr:cNvPr>
        <xdr:cNvSpPr txBox="1"/>
      </xdr:nvSpPr>
      <xdr:spPr>
        <a:xfrm>
          <a:off x="0" y="638174"/>
          <a:ext cx="12448760" cy="496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239805-82A0-4794-AE4C-96A56532F70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50866</xdr:rowOff>
    </xdr:from>
    <xdr:to>
      <xdr:col>11</xdr:col>
      <xdr:colOff>294965</xdr:colOff>
      <xdr:row>14</xdr:row>
      <xdr:rowOff>184404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0FCF81-B834-411E-BE8A-70C7B5C097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098866"/>
          <a:ext cx="6511281" cy="825354"/>
        </a:xfrm>
        <a:prstGeom prst="rect">
          <a:avLst/>
        </a:prstGeom>
      </xdr:spPr>
    </xdr:pic>
    <xdr:clientData/>
  </xdr:twoCellAnchor>
  <xdr:twoCellAnchor editAs="oneCell">
    <xdr:from>
      <xdr:col>15</xdr:col>
      <xdr:colOff>55144</xdr:colOff>
      <xdr:row>10</xdr:row>
      <xdr:rowOff>95249</xdr:rowOff>
    </xdr:from>
    <xdr:to>
      <xdr:col>20</xdr:col>
      <xdr:colOff>441033</xdr:colOff>
      <xdr:row>14</xdr:row>
      <xdr:rowOff>133007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AB9819D-11D1-41F3-9D7A-9765F279A367}"/>
            </a:ext>
          </a:extLst>
        </xdr:cNvPr>
        <xdr:cNvSpPr txBox="1"/>
      </xdr:nvSpPr>
      <xdr:spPr>
        <a:xfrm>
          <a:off x="7805486" y="3143249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1187613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76D8A8-3581-4288-A08D-B4E54233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00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2</xdr:col>
      <xdr:colOff>2375296</xdr:colOff>
      <xdr:row>0</xdr:row>
      <xdr:rowOff>1185957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F46E329-F93F-4191-A279-6D83A5F21AE0}"/>
            </a:ext>
          </a:extLst>
        </xdr:cNvPr>
        <xdr:cNvSpPr txBox="1"/>
      </xdr:nvSpPr>
      <xdr:spPr>
        <a:xfrm>
          <a:off x="0" y="638174"/>
          <a:ext cx="6471046" cy="547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1102844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470FD-DF81-4776-9D98-DED4039DA2F5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125665</xdr:rowOff>
    </xdr:from>
    <xdr:to>
      <xdr:col>2</xdr:col>
      <xdr:colOff>2375297</xdr:colOff>
      <xdr:row>12</xdr:row>
      <xdr:rowOff>2442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759F76-81EE-469D-81C9-B961BFDFCA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2667649"/>
          <a:ext cx="6471047" cy="829277"/>
        </a:xfrm>
        <a:prstGeom prst="rect">
          <a:avLst/>
        </a:prstGeom>
      </xdr:spPr>
    </xdr:pic>
    <xdr:clientData/>
  </xdr:twoCellAnchor>
  <xdr:twoCellAnchor editAs="oneCell">
    <xdr:from>
      <xdr:col>2</xdr:col>
      <xdr:colOff>45119</xdr:colOff>
      <xdr:row>7</xdr:row>
      <xdr:rowOff>160421</xdr:rowOff>
    </xdr:from>
    <xdr:to>
      <xdr:col>2</xdr:col>
      <xdr:colOff>2305929</xdr:colOff>
      <xdr:row>11</xdr:row>
      <xdr:rowOff>127995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1EC8758-BEC7-41F4-9D34-A1DAAB26E2C9}"/>
            </a:ext>
          </a:extLst>
        </xdr:cNvPr>
        <xdr:cNvSpPr txBox="1"/>
      </xdr:nvSpPr>
      <xdr:spPr>
        <a:xfrm>
          <a:off x="4145882" y="2707105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558880</xdr:colOff>
      <xdr:row>33</xdr:row>
      <xdr:rowOff>106448</xdr:rowOff>
    </xdr:from>
    <xdr:to>
      <xdr:col>3</xdr:col>
      <xdr:colOff>2898</xdr:colOff>
      <xdr:row>37</xdr:row>
      <xdr:rowOff>177490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39EB1-F831-4EC5-AFE8-7CE0E6C13A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8880" y="7829862"/>
          <a:ext cx="6443532" cy="833042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4248979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5F0D4C-CEDD-474C-A274-83F8159C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990521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3</xdr:col>
      <xdr:colOff>0</xdr:colOff>
      <xdr:row>0</xdr:row>
      <xdr:rowOff>1171575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5B4570C-434A-47AC-B76B-7569F4CFE5BB}"/>
            </a:ext>
          </a:extLst>
        </xdr:cNvPr>
        <xdr:cNvSpPr txBox="1"/>
      </xdr:nvSpPr>
      <xdr:spPr>
        <a:xfrm>
          <a:off x="0" y="638174"/>
          <a:ext cx="7007679" cy="533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4D9911C-6839-4274-9C39-6ABBB8D6A405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111568</xdr:rowOff>
    </xdr:from>
    <xdr:to>
      <xdr:col>2</xdr:col>
      <xdr:colOff>3772004</xdr:colOff>
      <xdr:row>37</xdr:row>
      <xdr:rowOff>179221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F94F3C-C9AD-47EE-A002-3E248F6042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834982"/>
          <a:ext cx="6515204" cy="829653"/>
        </a:xfrm>
        <a:prstGeom prst="rect">
          <a:avLst/>
        </a:prstGeom>
      </xdr:spPr>
    </xdr:pic>
    <xdr:clientData/>
  </xdr:twoCellAnchor>
  <xdr:twoCellAnchor editAs="oneCell">
    <xdr:from>
      <xdr:col>2</xdr:col>
      <xdr:colOff>1606245</xdr:colOff>
      <xdr:row>33</xdr:row>
      <xdr:rowOff>70755</xdr:rowOff>
    </xdr:from>
    <xdr:to>
      <xdr:col>3</xdr:col>
      <xdr:colOff>38245</xdr:colOff>
      <xdr:row>37</xdr:row>
      <xdr:rowOff>141514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DA0C6D3-3084-49BB-8EAF-5A972CA34F79}"/>
            </a:ext>
          </a:extLst>
        </xdr:cNvPr>
        <xdr:cNvSpPr txBox="1"/>
      </xdr:nvSpPr>
      <xdr:spPr>
        <a:xfrm>
          <a:off x="4349445" y="7794169"/>
          <a:ext cx="2688314" cy="832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t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100853</xdr:colOff>
      <xdr:row>35</xdr:row>
      <xdr:rowOff>16599</xdr:rowOff>
    </xdr:from>
    <xdr:to>
      <xdr:col>18</xdr:col>
      <xdr:colOff>19050</xdr:colOff>
      <xdr:row>38</xdr:row>
      <xdr:rowOff>274376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0F41B-ADFB-4F6D-9CEA-CD6A0A6C41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301503" y="8227149"/>
          <a:ext cx="6404722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18</xdr:col>
      <xdr:colOff>9524</xdr:colOff>
      <xdr:row>1</xdr:row>
      <xdr:rowOff>16039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0B1B89-969C-4ABD-9711-8F3DD070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696699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17</xdr:col>
      <xdr:colOff>753717</xdr:colOff>
      <xdr:row>0</xdr:row>
      <xdr:rowOff>1126435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B9AC1B1-B96D-4894-AC4D-1539B3820A65}"/>
            </a:ext>
          </a:extLst>
        </xdr:cNvPr>
        <xdr:cNvSpPr txBox="1"/>
      </xdr:nvSpPr>
      <xdr:spPr>
        <a:xfrm>
          <a:off x="0" y="638174"/>
          <a:ext cx="10560326" cy="488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EFCB5E-C16C-43F5-95E7-378CD0FB88AC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13673</xdr:rowOff>
    </xdr:from>
    <xdr:to>
      <xdr:col>9</xdr:col>
      <xdr:colOff>294646</xdr:colOff>
      <xdr:row>38</xdr:row>
      <xdr:rowOff>271450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6077EC-03F2-4D03-94E2-486F6417F6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221502"/>
          <a:ext cx="6543046" cy="829277"/>
        </a:xfrm>
        <a:prstGeom prst="rect">
          <a:avLst/>
        </a:prstGeom>
      </xdr:spPr>
    </xdr:pic>
    <xdr:clientData/>
  </xdr:twoCellAnchor>
  <xdr:twoCellAnchor editAs="oneCell">
    <xdr:from>
      <xdr:col>14</xdr:col>
      <xdr:colOff>165653</xdr:colOff>
      <xdr:row>35</xdr:row>
      <xdr:rowOff>21770</xdr:rowOff>
    </xdr:from>
    <xdr:to>
      <xdr:col>17</xdr:col>
      <xdr:colOff>753718</xdr:colOff>
      <xdr:row>38</xdr:row>
      <xdr:rowOff>255813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FC5EEBC-D46D-47F6-9C65-3EC087925E40}"/>
            </a:ext>
          </a:extLst>
        </xdr:cNvPr>
        <xdr:cNvSpPr txBox="1"/>
      </xdr:nvSpPr>
      <xdr:spPr>
        <a:xfrm>
          <a:off x="8999410" y="8229599"/>
          <a:ext cx="2716222" cy="805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t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</a:t>
          </a:r>
          <a:r>
            <a:rPr lang="es-ES_tradnl" sz="800" b="0">
              <a:solidFill>
                <a:schemeClr val="tx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.mx</a:t>
          </a:r>
          <a:endParaRPr lang="es-MX" sz="800" b="0">
            <a:solidFill>
              <a:schemeClr val="tx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100853</xdr:colOff>
      <xdr:row>19</xdr:row>
      <xdr:rowOff>21612</xdr:rowOff>
    </xdr:from>
    <xdr:to>
      <xdr:col>16</xdr:col>
      <xdr:colOff>753717</xdr:colOff>
      <xdr:row>22</xdr:row>
      <xdr:rowOff>279389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DC96B-DA47-4769-9B53-29918E89C6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259392" y="4774086"/>
          <a:ext cx="5470509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17</xdr:col>
      <xdr:colOff>0</xdr:colOff>
      <xdr:row>1</xdr:row>
      <xdr:rowOff>16039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005683-90CE-4C31-A91E-41E751ECC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715624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16</xdr:col>
      <xdr:colOff>753717</xdr:colOff>
      <xdr:row>0</xdr:row>
      <xdr:rowOff>1126435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B22D600-6E6D-4EEE-9C45-6EB430A99B98}"/>
            </a:ext>
          </a:extLst>
        </xdr:cNvPr>
        <xdr:cNvSpPr txBox="1"/>
      </xdr:nvSpPr>
      <xdr:spPr>
        <a:xfrm>
          <a:off x="0" y="638174"/>
          <a:ext cx="10564467" cy="488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DAA7B0-E201-42B1-8525-8E49558905B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19116</xdr:rowOff>
    </xdr:from>
    <xdr:to>
      <xdr:col>9</xdr:col>
      <xdr:colOff>342271</xdr:colOff>
      <xdr:row>22</xdr:row>
      <xdr:rowOff>276893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F25DAD-4CD0-4785-899D-A5E74FFEF3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765051"/>
          <a:ext cx="6521097" cy="829277"/>
        </a:xfrm>
        <a:prstGeom prst="rect">
          <a:avLst/>
        </a:prstGeom>
      </xdr:spPr>
    </xdr:pic>
    <xdr:clientData/>
  </xdr:twoCellAnchor>
  <xdr:twoCellAnchor editAs="oneCell">
    <xdr:from>
      <xdr:col>12</xdr:col>
      <xdr:colOff>140804</xdr:colOff>
      <xdr:row>18</xdr:row>
      <xdr:rowOff>160194</xdr:rowOff>
    </xdr:from>
    <xdr:to>
      <xdr:col>16</xdr:col>
      <xdr:colOff>727453</xdr:colOff>
      <xdr:row>22</xdr:row>
      <xdr:rowOff>267889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2C8385A-203F-4D33-AB93-B9EA58DDEC06}"/>
            </a:ext>
          </a:extLst>
        </xdr:cNvPr>
        <xdr:cNvSpPr txBox="1"/>
      </xdr:nvSpPr>
      <xdr:spPr>
        <a:xfrm>
          <a:off x="7844148" y="4726241"/>
          <a:ext cx="2807164" cy="869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0</xdr:colOff>
      <xdr:row>0</xdr:row>
      <xdr:rowOff>1187614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4DA9F2-36C8-4696-95E7-404F988F6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188528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638175</xdr:rowOff>
    </xdr:from>
    <xdr:to>
      <xdr:col>1</xdr:col>
      <xdr:colOff>4295774</xdr:colOff>
      <xdr:row>0</xdr:row>
      <xdr:rowOff>1143001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D3D7F61-538D-43AA-A433-5761932DE0A3}"/>
            </a:ext>
          </a:extLst>
        </xdr:cNvPr>
        <xdr:cNvSpPr txBox="1"/>
      </xdr:nvSpPr>
      <xdr:spPr>
        <a:xfrm>
          <a:off x="0" y="638175"/>
          <a:ext cx="6191249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EDACA7-89F0-41C6-9FD3-DA62D30E131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60391</xdr:rowOff>
    </xdr:from>
    <xdr:to>
      <xdr:col>2</xdr:col>
      <xdr:colOff>0</xdr:colOff>
      <xdr:row>25</xdr:row>
      <xdr:rowOff>276934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8EC5E1-E47C-40E4-A5C9-DC29BC8B1C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432491"/>
          <a:ext cx="6191250" cy="788043"/>
        </a:xfrm>
        <a:prstGeom prst="rect">
          <a:avLst/>
        </a:prstGeom>
      </xdr:spPr>
    </xdr:pic>
    <xdr:clientData/>
  </xdr:twoCellAnchor>
  <xdr:twoCellAnchor editAs="oneCell">
    <xdr:from>
      <xdr:col>1</xdr:col>
      <xdr:colOff>2011254</xdr:colOff>
      <xdr:row>22</xdr:row>
      <xdr:rowOff>101331</xdr:rowOff>
    </xdr:from>
    <xdr:to>
      <xdr:col>1</xdr:col>
      <xdr:colOff>4272064</xdr:colOff>
      <xdr:row>25</xdr:row>
      <xdr:rowOff>259405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6EB9FEF-1ACB-4C24-BE60-50CF15E45091}"/>
            </a:ext>
          </a:extLst>
        </xdr:cNvPr>
        <xdr:cNvSpPr txBox="1"/>
      </xdr:nvSpPr>
      <xdr:spPr>
        <a:xfrm>
          <a:off x="3908148" y="5471810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243728</xdr:colOff>
      <xdr:row>13</xdr:row>
      <xdr:rowOff>117452</xdr:rowOff>
    </xdr:from>
    <xdr:to>
      <xdr:col>15</xdr:col>
      <xdr:colOff>19050</xdr:colOff>
      <xdr:row>17</xdr:row>
      <xdr:rowOff>184729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87BE24-E2B5-4D08-B373-1AC815ABA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406153" y="3975077"/>
          <a:ext cx="7052422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15</xdr:col>
      <xdr:colOff>9524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7EF257-40A4-43A4-8664-84C52C73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449049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638175</xdr:rowOff>
    </xdr:from>
    <xdr:to>
      <xdr:col>15</xdr:col>
      <xdr:colOff>0</xdr:colOff>
      <xdr:row>0</xdr:row>
      <xdr:rowOff>1154207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8FEB735-B5BC-4DD9-80EC-56C24B94B296}"/>
            </a:ext>
          </a:extLst>
        </xdr:cNvPr>
        <xdr:cNvSpPr txBox="1"/>
      </xdr:nvSpPr>
      <xdr:spPr>
        <a:xfrm>
          <a:off x="0" y="638175"/>
          <a:ext cx="13480676" cy="516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3D38C6-C824-4DA1-BD74-F4F424C2BB9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118288</xdr:rowOff>
    </xdr:from>
    <xdr:to>
      <xdr:col>7</xdr:col>
      <xdr:colOff>440939</xdr:colOff>
      <xdr:row>17</xdr:row>
      <xdr:rowOff>185565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056F43-D648-4B31-A3E5-E887C44950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928288"/>
          <a:ext cx="6518005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13</xdr:row>
      <xdr:rowOff>178594</xdr:rowOff>
    </xdr:from>
    <xdr:to>
      <xdr:col>14</xdr:col>
      <xdr:colOff>617747</xdr:colOff>
      <xdr:row>17</xdr:row>
      <xdr:rowOff>146168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F16DCE6-6ACD-42BB-A76C-C70CA56F9966}"/>
            </a:ext>
          </a:extLst>
        </xdr:cNvPr>
        <xdr:cNvSpPr txBox="1"/>
      </xdr:nvSpPr>
      <xdr:spPr>
        <a:xfrm>
          <a:off x="9144000" y="4036219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266098</xdr:colOff>
      <xdr:row>16</xdr:row>
      <xdr:rowOff>42690</xdr:rowOff>
    </xdr:from>
    <xdr:to>
      <xdr:col>15</xdr:col>
      <xdr:colOff>19049</xdr:colOff>
      <xdr:row>20</xdr:row>
      <xdr:rowOff>109967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377354-88C3-4FE9-ACAD-13ECE5E167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846381" y="4598125"/>
          <a:ext cx="4995842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15</xdr:col>
      <xdr:colOff>0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6BE0F9-CA03-4E9E-A041-DE5BA4FB7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782174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613325</xdr:rowOff>
    </xdr:from>
    <xdr:to>
      <xdr:col>15</xdr:col>
      <xdr:colOff>1</xdr:colOff>
      <xdr:row>0</xdr:row>
      <xdr:rowOff>1161108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C309239-8B5E-4824-AFA9-A0FC64573CD9}"/>
            </a:ext>
          </a:extLst>
        </xdr:cNvPr>
        <xdr:cNvSpPr txBox="1"/>
      </xdr:nvSpPr>
      <xdr:spPr>
        <a:xfrm>
          <a:off x="1" y="613325"/>
          <a:ext cx="8870674" cy="547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195070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55D20F-0A33-43D9-AEBC-E58D02FA0B2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43609</xdr:rowOff>
    </xdr:from>
    <xdr:to>
      <xdr:col>10</xdr:col>
      <xdr:colOff>94111</xdr:colOff>
      <xdr:row>20</xdr:row>
      <xdr:rowOff>110886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AD49C5-9669-4574-B185-0441815BCD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599280"/>
          <a:ext cx="6484025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511628</xdr:colOff>
      <xdr:row>16</xdr:row>
      <xdr:rowOff>97972</xdr:rowOff>
    </xdr:from>
    <xdr:to>
      <xdr:col>14</xdr:col>
      <xdr:colOff>600738</xdr:colOff>
      <xdr:row>20</xdr:row>
      <xdr:rowOff>65546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FFDC62D-9A9A-4F6E-A155-BA96A1805786}"/>
            </a:ext>
          </a:extLst>
        </xdr:cNvPr>
        <xdr:cNvSpPr txBox="1"/>
      </xdr:nvSpPr>
      <xdr:spPr>
        <a:xfrm>
          <a:off x="7511142" y="4653643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</xdr:colOff>
      <xdr:row>13</xdr:row>
      <xdr:rowOff>114560</xdr:rowOff>
    </xdr:from>
    <xdr:to>
      <xdr:col>15</xdr:col>
      <xdr:colOff>0</xdr:colOff>
      <xdr:row>17</xdr:row>
      <xdr:rowOff>181837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16D3D4-0250-4FA0-8EDA-FB859EB823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172635" y="4124585"/>
          <a:ext cx="449524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14</xdr:col>
      <xdr:colOff>604158</xdr:colOff>
      <xdr:row>1</xdr:row>
      <xdr:rowOff>35089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001485-80EA-418E-90F5-56F6B071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9661070" cy="118897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638174</xdr:rowOff>
    </xdr:from>
    <xdr:to>
      <xdr:col>14</xdr:col>
      <xdr:colOff>582707</xdr:colOff>
      <xdr:row>1</xdr:row>
      <xdr:rowOff>33432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88D7EB1-BB27-422E-ADB1-0C4A2558719D}"/>
            </a:ext>
          </a:extLst>
        </xdr:cNvPr>
        <xdr:cNvSpPr txBox="1"/>
      </xdr:nvSpPr>
      <xdr:spPr>
        <a:xfrm>
          <a:off x="1" y="638174"/>
          <a:ext cx="8751794" cy="549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195070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DC330F-08E1-4481-8C3F-55A30DBCE199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114019</xdr:rowOff>
    </xdr:from>
    <xdr:to>
      <xdr:col>10</xdr:col>
      <xdr:colOff>164270</xdr:colOff>
      <xdr:row>17</xdr:row>
      <xdr:rowOff>181296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B0A2F79-CC73-470A-AB4B-375B8C97F2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125405"/>
          <a:ext cx="6554184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353785</xdr:colOff>
      <xdr:row>13</xdr:row>
      <xdr:rowOff>179614</xdr:rowOff>
    </xdr:from>
    <xdr:to>
      <xdr:col>14</xdr:col>
      <xdr:colOff>557195</xdr:colOff>
      <xdr:row>17</xdr:row>
      <xdr:rowOff>147188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CDDFE0B-9391-41B5-9F0B-0F6AC94F32BA}"/>
            </a:ext>
          </a:extLst>
        </xdr:cNvPr>
        <xdr:cNvSpPr txBox="1"/>
      </xdr:nvSpPr>
      <xdr:spPr>
        <a:xfrm>
          <a:off x="7353299" y="4191000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646500</xdr:colOff>
      <xdr:row>13</xdr:row>
      <xdr:rowOff>116838</xdr:rowOff>
    </xdr:from>
    <xdr:to>
      <xdr:col>15</xdr:col>
      <xdr:colOff>0</xdr:colOff>
      <xdr:row>17</xdr:row>
      <xdr:rowOff>184115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E36D58-2894-42D7-BCC9-D1C5BECECB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51875" y="3993513"/>
          <a:ext cx="4925625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15</xdr:col>
      <xdr:colOff>0</xdr:colOff>
      <xdr:row>0</xdr:row>
      <xdr:rowOff>1187614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27955A-446C-4892-A517-B59916E63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0477498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638174</xdr:rowOff>
    </xdr:from>
    <xdr:to>
      <xdr:col>14</xdr:col>
      <xdr:colOff>657225</xdr:colOff>
      <xdr:row>0</xdr:row>
      <xdr:rowOff>1185957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E95F6D9-93DF-45C5-91D8-45112AE01DE2}"/>
            </a:ext>
          </a:extLst>
        </xdr:cNvPr>
        <xdr:cNvSpPr txBox="1"/>
      </xdr:nvSpPr>
      <xdr:spPr>
        <a:xfrm>
          <a:off x="0" y="638174"/>
          <a:ext cx="9563100" cy="547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195070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D4CD99-E034-4641-8580-174A0163BC9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116634</xdr:rowOff>
    </xdr:from>
    <xdr:to>
      <xdr:col>9</xdr:col>
      <xdr:colOff>276329</xdr:colOff>
      <xdr:row>17</xdr:row>
      <xdr:rowOff>183911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CB4B69D-2333-4760-984B-D25D4AA0C2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991948"/>
          <a:ext cx="6535615" cy="829277"/>
        </a:xfrm>
        <a:prstGeom prst="rect">
          <a:avLst/>
        </a:prstGeom>
      </xdr:spPr>
    </xdr:pic>
    <xdr:clientData/>
  </xdr:twoCellAnchor>
  <xdr:twoCellAnchor editAs="oneCell">
    <xdr:from>
      <xdr:col>11</xdr:col>
      <xdr:colOff>615043</xdr:colOff>
      <xdr:row>13</xdr:row>
      <xdr:rowOff>163286</xdr:rowOff>
    </xdr:from>
    <xdr:to>
      <xdr:col>14</xdr:col>
      <xdr:colOff>633396</xdr:colOff>
      <xdr:row>17</xdr:row>
      <xdr:rowOff>130860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F2B1FF40-EBBA-40B3-9712-F9F130BAEEC9}"/>
            </a:ext>
          </a:extLst>
        </xdr:cNvPr>
        <xdr:cNvSpPr txBox="1"/>
      </xdr:nvSpPr>
      <xdr:spPr>
        <a:xfrm>
          <a:off x="8213272" y="4038600"/>
          <a:ext cx="2260810" cy="72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tIns="90000" bIns="90000" rtlCol="0" anchor="ctr" anchorCtr="0"/>
        <a:lstStyle/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B86F-A177-4430-820F-2667D6BB1C9D}">
  <sheetPr codeName="Hoja1"/>
  <dimension ref="A1:A157"/>
  <sheetViews>
    <sheetView view="pageBreakPreview" zoomScale="115" zoomScaleNormal="130" zoomScaleSheetLayoutView="115" zoomScalePageLayoutView="115" workbookViewId="0">
      <selection activeCell="A142" sqref="A142"/>
    </sheetView>
  </sheetViews>
  <sheetFormatPr baseColWidth="10" defaultColWidth="11.42578125" defaultRowHeight="15" x14ac:dyDescent="0.3"/>
  <cols>
    <col min="1" max="1" width="140.5703125" style="3" customWidth="1"/>
    <col min="2" max="2" width="11.42578125" style="3"/>
    <col min="3" max="3" width="51" style="3" customWidth="1"/>
    <col min="4" max="4" width="13.42578125" style="3" customWidth="1"/>
    <col min="5" max="5" width="24.85546875" style="3" customWidth="1"/>
    <col min="6" max="16384" width="11.42578125" style="3"/>
  </cols>
  <sheetData>
    <row r="1" spans="1:1" ht="92.25" customHeight="1" x14ac:dyDescent="0.3"/>
    <row r="3" spans="1:1" x14ac:dyDescent="0.3">
      <c r="A3" s="11" t="s">
        <v>0</v>
      </c>
    </row>
    <row r="5" spans="1:1" x14ac:dyDescent="0.3">
      <c r="A5" s="57" t="s">
        <v>185</v>
      </c>
    </row>
    <row r="7" spans="1:1" ht="15" customHeight="1" x14ac:dyDescent="0.3">
      <c r="A7" s="57" t="s">
        <v>1</v>
      </c>
    </row>
    <row r="8" spans="1:1" x14ac:dyDescent="0.3">
      <c r="A8" s="3" t="s">
        <v>2</v>
      </c>
    </row>
    <row r="9" spans="1:1" x14ac:dyDescent="0.3">
      <c r="A9" s="3" t="s">
        <v>3</v>
      </c>
    </row>
    <row r="10" spans="1:1" x14ac:dyDescent="0.3">
      <c r="A10" s="3" t="s">
        <v>4</v>
      </c>
    </row>
    <row r="11" spans="1:1" ht="30" x14ac:dyDescent="0.3">
      <c r="A11" s="3" t="s">
        <v>167</v>
      </c>
    </row>
    <row r="12" spans="1:1" x14ac:dyDescent="0.3">
      <c r="A12" s="3" t="s">
        <v>5</v>
      </c>
    </row>
    <row r="14" spans="1:1" ht="15" customHeight="1" x14ac:dyDescent="0.3">
      <c r="A14" s="57" t="s">
        <v>6</v>
      </c>
    </row>
    <row r="15" spans="1:1" ht="30" x14ac:dyDescent="0.3">
      <c r="A15" s="3" t="s">
        <v>168</v>
      </c>
    </row>
    <row r="16" spans="1:1" ht="45" x14ac:dyDescent="0.3">
      <c r="A16" s="3" t="s">
        <v>171</v>
      </c>
    </row>
    <row r="17" spans="1:1" ht="30" x14ac:dyDescent="0.3">
      <c r="A17" s="3" t="s">
        <v>170</v>
      </c>
    </row>
    <row r="18" spans="1:1" ht="30" x14ac:dyDescent="0.3">
      <c r="A18" s="3" t="s">
        <v>172</v>
      </c>
    </row>
    <row r="19" spans="1:1" x14ac:dyDescent="0.3">
      <c r="A19" s="3" t="s">
        <v>173</v>
      </c>
    </row>
    <row r="20" spans="1:1" x14ac:dyDescent="0.3">
      <c r="A20" s="3" t="s">
        <v>174</v>
      </c>
    </row>
    <row r="21" spans="1:1" ht="15" customHeight="1" x14ac:dyDescent="0.3">
      <c r="A21" s="3" t="s">
        <v>186</v>
      </c>
    </row>
    <row r="22" spans="1:1" x14ac:dyDescent="0.3">
      <c r="A22" s="3" t="s">
        <v>187</v>
      </c>
    </row>
    <row r="23" spans="1:1" ht="30" x14ac:dyDescent="0.3">
      <c r="A23" s="3" t="s">
        <v>206</v>
      </c>
    </row>
    <row r="24" spans="1:1" x14ac:dyDescent="0.3">
      <c r="A24" s="3" t="s">
        <v>178</v>
      </c>
    </row>
    <row r="26" spans="1:1" x14ac:dyDescent="0.3">
      <c r="A26" s="58" t="s">
        <v>137</v>
      </c>
    </row>
    <row r="27" spans="1:1" ht="30" x14ac:dyDescent="0.3">
      <c r="A27" s="29" t="s">
        <v>179</v>
      </c>
    </row>
    <row r="28" spans="1:1" ht="45" x14ac:dyDescent="0.3">
      <c r="A28" s="29" t="s">
        <v>169</v>
      </c>
    </row>
    <row r="29" spans="1:1" ht="30" x14ac:dyDescent="0.3">
      <c r="A29" s="29" t="s">
        <v>170</v>
      </c>
    </row>
    <row r="30" spans="1:1" ht="30" x14ac:dyDescent="0.3">
      <c r="A30" s="29" t="s">
        <v>172</v>
      </c>
    </row>
    <row r="31" spans="1:1" x14ac:dyDescent="0.3">
      <c r="A31" s="29" t="s">
        <v>175</v>
      </c>
    </row>
    <row r="32" spans="1:1" x14ac:dyDescent="0.3">
      <c r="A32" s="29" t="s">
        <v>176</v>
      </c>
    </row>
    <row r="33" spans="1:1" x14ac:dyDescent="0.3">
      <c r="A33" s="29" t="s">
        <v>188</v>
      </c>
    </row>
    <row r="34" spans="1:1" x14ac:dyDescent="0.3">
      <c r="A34" s="29" t="s">
        <v>187</v>
      </c>
    </row>
    <row r="35" spans="1:1" ht="30" x14ac:dyDescent="0.3">
      <c r="A35" s="3" t="s">
        <v>206</v>
      </c>
    </row>
    <row r="37" spans="1:1" x14ac:dyDescent="0.3">
      <c r="A37" s="57" t="s">
        <v>7</v>
      </c>
    </row>
    <row r="38" spans="1:1" ht="69" customHeight="1" x14ac:dyDescent="0.3">
      <c r="A38" s="3" t="s">
        <v>207</v>
      </c>
    </row>
    <row r="39" spans="1:1" x14ac:dyDescent="0.3">
      <c r="A39" s="3" t="s">
        <v>208</v>
      </c>
    </row>
    <row r="41" spans="1:1" ht="15" customHeight="1" x14ac:dyDescent="0.3">
      <c r="A41" s="57" t="s">
        <v>8</v>
      </c>
    </row>
    <row r="42" spans="1:1" ht="30" x14ac:dyDescent="0.3">
      <c r="A42" s="3" t="s">
        <v>177</v>
      </c>
    </row>
    <row r="43" spans="1:1" ht="30" x14ac:dyDescent="0.3">
      <c r="A43" s="3" t="s">
        <v>212</v>
      </c>
    </row>
    <row r="44" spans="1:1" ht="30" x14ac:dyDescent="0.3">
      <c r="A44" s="29" t="s">
        <v>213</v>
      </c>
    </row>
    <row r="45" spans="1:1" ht="30" x14ac:dyDescent="0.3">
      <c r="A45" s="29" t="s">
        <v>214</v>
      </c>
    </row>
    <row r="46" spans="1:1" ht="30" x14ac:dyDescent="0.3">
      <c r="A46" s="29" t="s">
        <v>215</v>
      </c>
    </row>
    <row r="47" spans="1:1" x14ac:dyDescent="0.3">
      <c r="A47" s="3" t="s">
        <v>9</v>
      </c>
    </row>
    <row r="48" spans="1:1" ht="14.25" customHeight="1" x14ac:dyDescent="0.3">
      <c r="A48" s="3" t="s">
        <v>178</v>
      </c>
    </row>
    <row r="49" spans="1:1" ht="64.5" customHeight="1" x14ac:dyDescent="0.3">
      <c r="A49" s="4"/>
    </row>
    <row r="50" spans="1:1" ht="93" customHeight="1" x14ac:dyDescent="0.3">
      <c r="A50" s="4"/>
    </row>
    <row r="51" spans="1:1" x14ac:dyDescent="0.3">
      <c r="A51" s="4"/>
    </row>
    <row r="52" spans="1:1" ht="30" x14ac:dyDescent="0.3">
      <c r="A52" s="3" t="s">
        <v>211</v>
      </c>
    </row>
    <row r="53" spans="1:1" x14ac:dyDescent="0.3">
      <c r="A53" s="4"/>
    </row>
    <row r="54" spans="1:1" ht="15" customHeight="1" x14ac:dyDescent="0.3">
      <c r="A54" s="57" t="s">
        <v>10</v>
      </c>
    </row>
    <row r="55" spans="1:1" ht="30" x14ac:dyDescent="0.3">
      <c r="A55" s="3" t="s">
        <v>180</v>
      </c>
    </row>
    <row r="56" spans="1:1" ht="30" x14ac:dyDescent="0.3">
      <c r="A56" s="3" t="s">
        <v>216</v>
      </c>
    </row>
    <row r="57" spans="1:1" x14ac:dyDescent="0.3">
      <c r="A57" s="3" t="s">
        <v>202</v>
      </c>
    </row>
    <row r="58" spans="1:1" x14ac:dyDescent="0.3">
      <c r="A58" s="3" t="s">
        <v>11</v>
      </c>
    </row>
    <row r="59" spans="1:1" x14ac:dyDescent="0.3">
      <c r="A59" s="3" t="s">
        <v>12</v>
      </c>
    </row>
    <row r="60" spans="1:1" ht="30" x14ac:dyDescent="0.3">
      <c r="A60" s="3" t="s">
        <v>211</v>
      </c>
    </row>
    <row r="62" spans="1:1" ht="15" customHeight="1" x14ac:dyDescent="0.3">
      <c r="A62" s="57" t="s">
        <v>13</v>
      </c>
    </row>
    <row r="63" spans="1:1" x14ac:dyDescent="0.3">
      <c r="A63" s="3" t="s">
        <v>14</v>
      </c>
    </row>
    <row r="64" spans="1:1" ht="30" x14ac:dyDescent="0.3">
      <c r="A64" s="3" t="s">
        <v>201</v>
      </c>
    </row>
    <row r="65" spans="1:1" x14ac:dyDescent="0.3">
      <c r="A65" s="3" t="s">
        <v>202</v>
      </c>
    </row>
    <row r="66" spans="1:1" x14ac:dyDescent="0.3">
      <c r="A66" s="3" t="s">
        <v>15</v>
      </c>
    </row>
    <row r="67" spans="1:1" x14ac:dyDescent="0.3">
      <c r="A67" s="3" t="s">
        <v>12</v>
      </c>
    </row>
    <row r="68" spans="1:1" ht="30" x14ac:dyDescent="0.3">
      <c r="A68" s="3" t="s">
        <v>211</v>
      </c>
    </row>
    <row r="70" spans="1:1" ht="15" customHeight="1" x14ac:dyDescent="0.3">
      <c r="A70" s="57" t="s">
        <v>16</v>
      </c>
    </row>
    <row r="71" spans="1:1" ht="30" x14ac:dyDescent="0.3">
      <c r="A71" s="3" t="s">
        <v>17</v>
      </c>
    </row>
    <row r="72" spans="1:1" ht="30" x14ac:dyDescent="0.3">
      <c r="A72" s="3" t="s">
        <v>203</v>
      </c>
    </row>
    <row r="73" spans="1:1" x14ac:dyDescent="0.3">
      <c r="A73" s="3" t="s">
        <v>200</v>
      </c>
    </row>
    <row r="74" spans="1:1" x14ac:dyDescent="0.3">
      <c r="A74" s="3" t="s">
        <v>15</v>
      </c>
    </row>
    <row r="75" spans="1:1" x14ac:dyDescent="0.3">
      <c r="A75" s="3" t="s">
        <v>12</v>
      </c>
    </row>
    <row r="76" spans="1:1" ht="30" x14ac:dyDescent="0.3">
      <c r="A76" s="3" t="s">
        <v>211</v>
      </c>
    </row>
    <row r="78" spans="1:1" x14ac:dyDescent="0.3">
      <c r="A78" s="59" t="s">
        <v>18</v>
      </c>
    </row>
    <row r="79" spans="1:1" x14ac:dyDescent="0.3">
      <c r="A79" s="3" t="s">
        <v>19</v>
      </c>
    </row>
    <row r="80" spans="1:1" ht="30" x14ac:dyDescent="0.3">
      <c r="A80" s="3" t="s">
        <v>205</v>
      </c>
    </row>
    <row r="81" spans="1:1" x14ac:dyDescent="0.3">
      <c r="A81" s="3" t="s">
        <v>202</v>
      </c>
    </row>
    <row r="82" spans="1:1" x14ac:dyDescent="0.3">
      <c r="A82" s="3" t="s">
        <v>15</v>
      </c>
    </row>
    <row r="83" spans="1:1" x14ac:dyDescent="0.3">
      <c r="A83" s="3" t="s">
        <v>12</v>
      </c>
    </row>
    <row r="84" spans="1:1" ht="30" x14ac:dyDescent="0.3">
      <c r="A84" s="3" t="s">
        <v>211</v>
      </c>
    </row>
    <row r="86" spans="1:1" x14ac:dyDescent="0.3">
      <c r="A86" s="59" t="s">
        <v>20</v>
      </c>
    </row>
    <row r="87" spans="1:1" x14ac:dyDescent="0.3">
      <c r="A87" s="3" t="s">
        <v>21</v>
      </c>
    </row>
    <row r="88" spans="1:1" x14ac:dyDescent="0.3">
      <c r="A88" s="3" t="s">
        <v>209</v>
      </c>
    </row>
    <row r="89" spans="1:1" x14ac:dyDescent="0.3">
      <c r="A89" s="3" t="s">
        <v>210</v>
      </c>
    </row>
    <row r="91" spans="1:1" x14ac:dyDescent="0.3">
      <c r="A91" s="59" t="s">
        <v>22</v>
      </c>
    </row>
    <row r="92" spans="1:1" x14ac:dyDescent="0.3">
      <c r="A92" s="3" t="s">
        <v>204</v>
      </c>
    </row>
    <row r="93" spans="1:1" x14ac:dyDescent="0.3">
      <c r="A93" s="3" t="s">
        <v>218</v>
      </c>
    </row>
    <row r="94" spans="1:1" ht="30" x14ac:dyDescent="0.3">
      <c r="A94" s="3" t="s">
        <v>219</v>
      </c>
    </row>
    <row r="95" spans="1:1" x14ac:dyDescent="0.3">
      <c r="A95" s="3" t="s">
        <v>23</v>
      </c>
    </row>
    <row r="97" spans="1:1" x14ac:dyDescent="0.3">
      <c r="A97" s="59" t="s">
        <v>24</v>
      </c>
    </row>
    <row r="98" spans="1:1" x14ac:dyDescent="0.3">
      <c r="A98" s="3" t="s">
        <v>224</v>
      </c>
    </row>
    <row r="99" spans="1:1" x14ac:dyDescent="0.3">
      <c r="A99" s="3" t="s">
        <v>223</v>
      </c>
    </row>
    <row r="100" spans="1:1" x14ac:dyDescent="0.3">
      <c r="A100" s="3" t="s">
        <v>220</v>
      </c>
    </row>
    <row r="101" spans="1:1" x14ac:dyDescent="0.3">
      <c r="A101" s="3" t="s">
        <v>25</v>
      </c>
    </row>
    <row r="103" spans="1:1" x14ac:dyDescent="0.3">
      <c r="A103" s="57" t="s">
        <v>26</v>
      </c>
    </row>
    <row r="104" spans="1:1" x14ac:dyDescent="0.3">
      <c r="A104" s="3" t="s">
        <v>221</v>
      </c>
    </row>
    <row r="105" spans="1:1" x14ac:dyDescent="0.3">
      <c r="A105" s="3" t="s">
        <v>222</v>
      </c>
    </row>
    <row r="106" spans="1:1" x14ac:dyDescent="0.3">
      <c r="A106" s="3" t="s">
        <v>27</v>
      </c>
    </row>
    <row r="107" spans="1:1" x14ac:dyDescent="0.3">
      <c r="A107" s="3" t="s">
        <v>28</v>
      </c>
    </row>
    <row r="108" spans="1:1" x14ac:dyDescent="0.3">
      <c r="A108" s="3" t="s">
        <v>29</v>
      </c>
    </row>
    <row r="109" spans="1:1" x14ac:dyDescent="0.3">
      <c r="A109" s="3" t="s">
        <v>25</v>
      </c>
    </row>
    <row r="111" spans="1:1" x14ac:dyDescent="0.3">
      <c r="A111" s="57" t="s">
        <v>30</v>
      </c>
    </row>
    <row r="112" spans="1:1" x14ac:dyDescent="0.3">
      <c r="A112" s="3" t="s">
        <v>229</v>
      </c>
    </row>
    <row r="113" spans="1:1" x14ac:dyDescent="0.3">
      <c r="A113" s="3" t="s">
        <v>31</v>
      </c>
    </row>
    <row r="114" spans="1:1" x14ac:dyDescent="0.3">
      <c r="A114" s="3" t="s">
        <v>32</v>
      </c>
    </row>
    <row r="115" spans="1:1" x14ac:dyDescent="0.3">
      <c r="A115" s="3" t="s">
        <v>33</v>
      </c>
    </row>
    <row r="116" spans="1:1" ht="75.75" customHeight="1" x14ac:dyDescent="0.3"/>
    <row r="117" spans="1:1" ht="93.75" customHeight="1" x14ac:dyDescent="0.3"/>
    <row r="119" spans="1:1" x14ac:dyDescent="0.3">
      <c r="A119" s="57" t="s">
        <v>34</v>
      </c>
    </row>
    <row r="120" spans="1:1" ht="30" x14ac:dyDescent="0.3">
      <c r="A120" s="3" t="s">
        <v>35</v>
      </c>
    </row>
    <row r="121" spans="1:1" ht="30" x14ac:dyDescent="0.3">
      <c r="A121" s="3" t="s">
        <v>36</v>
      </c>
    </row>
    <row r="122" spans="1:1" x14ac:dyDescent="0.3">
      <c r="A122" s="3" t="s">
        <v>181</v>
      </c>
    </row>
    <row r="123" spans="1:1" x14ac:dyDescent="0.3">
      <c r="A123" s="3" t="s">
        <v>182</v>
      </c>
    </row>
    <row r="124" spans="1:1" ht="30" x14ac:dyDescent="0.3">
      <c r="A124" s="3" t="s">
        <v>211</v>
      </c>
    </row>
    <row r="126" spans="1:1" x14ac:dyDescent="0.3">
      <c r="A126" s="57" t="s">
        <v>231</v>
      </c>
    </row>
    <row r="127" spans="1:1" x14ac:dyDescent="0.3">
      <c r="A127" s="3" t="s">
        <v>221</v>
      </c>
    </row>
    <row r="128" spans="1:1" x14ac:dyDescent="0.3">
      <c r="A128" s="3" t="s">
        <v>233</v>
      </c>
    </row>
    <row r="129" spans="1:1" x14ac:dyDescent="0.3">
      <c r="A129" s="3" t="s">
        <v>234</v>
      </c>
    </row>
    <row r="130" spans="1:1" x14ac:dyDescent="0.3">
      <c r="A130" s="3" t="s">
        <v>236</v>
      </c>
    </row>
    <row r="131" spans="1:1" x14ac:dyDescent="0.3">
      <c r="A131" s="3" t="s">
        <v>237</v>
      </c>
    </row>
    <row r="132" spans="1:1" x14ac:dyDescent="0.3">
      <c r="A132" s="3" t="s">
        <v>243</v>
      </c>
    </row>
    <row r="133" spans="1:1" x14ac:dyDescent="0.3">
      <c r="A133" s="3" t="s">
        <v>244</v>
      </c>
    </row>
    <row r="134" spans="1:1" ht="30" x14ac:dyDescent="0.3">
      <c r="A134" s="3" t="s">
        <v>242</v>
      </c>
    </row>
    <row r="136" spans="1:1" x14ac:dyDescent="0.3">
      <c r="A136" s="57" t="s">
        <v>232</v>
      </c>
    </row>
    <row r="137" spans="1:1" x14ac:dyDescent="0.3">
      <c r="A137" s="3" t="s">
        <v>245</v>
      </c>
    </row>
    <row r="138" spans="1:1" x14ac:dyDescent="0.3">
      <c r="A138" s="3" t="s">
        <v>246</v>
      </c>
    </row>
    <row r="139" spans="1:1" x14ac:dyDescent="0.3">
      <c r="A139" s="3" t="s">
        <v>247</v>
      </c>
    </row>
    <row r="140" spans="1:1" x14ac:dyDescent="0.3">
      <c r="A140" s="3" t="s">
        <v>249</v>
      </c>
    </row>
    <row r="141" spans="1:1" x14ac:dyDescent="0.3">
      <c r="A141" s="3" t="s">
        <v>248</v>
      </c>
    </row>
    <row r="142" spans="1:1" x14ac:dyDescent="0.3">
      <c r="A142" s="3" t="s">
        <v>250</v>
      </c>
    </row>
    <row r="144" spans="1:1" x14ac:dyDescent="0.3">
      <c r="A144" s="57" t="s">
        <v>37</v>
      </c>
    </row>
    <row r="145" spans="1:1" x14ac:dyDescent="0.3">
      <c r="A145" s="3" t="s">
        <v>38</v>
      </c>
    </row>
    <row r="146" spans="1:1" x14ac:dyDescent="0.3">
      <c r="A146" s="3" t="s">
        <v>196</v>
      </c>
    </row>
    <row r="147" spans="1:1" ht="30" x14ac:dyDescent="0.3">
      <c r="A147" s="3" t="s">
        <v>197</v>
      </c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</sheetData>
  <pageMargins left="0.7" right="0.7" top="0.75" bottom="0.75" header="0.3" footer="0.3"/>
  <pageSetup scale="68" orientation="portrait" r:id="rId1"/>
  <rowBreaks count="2" manualBreakCount="2">
    <brk id="49" man="1"/>
    <brk id="1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B6AA-CD39-4F44-BCC7-F444F02A7CD6}">
  <sheetPr codeName="Hoja10"/>
  <dimension ref="A1:O11"/>
  <sheetViews>
    <sheetView view="pageBreakPreview" zoomScale="175" zoomScaleNormal="100" zoomScaleSheetLayoutView="175" workbookViewId="0">
      <selection activeCell="N21" sqref="N21"/>
    </sheetView>
  </sheetViews>
  <sheetFormatPr baseColWidth="10" defaultColWidth="11.42578125" defaultRowHeight="15" x14ac:dyDescent="0.25"/>
  <cols>
    <col min="1" max="1" width="13.5703125" style="15" bestFit="1" customWidth="1"/>
    <col min="2" max="13" width="9.7109375" style="15" customWidth="1"/>
    <col min="14" max="14" width="13.5703125" style="15" customWidth="1"/>
    <col min="15" max="15" width="9.7109375" style="15" customWidth="1"/>
    <col min="16" max="16384" width="11.42578125" style="15"/>
  </cols>
  <sheetData>
    <row r="1" spans="1:15" ht="94.5" customHeight="1" x14ac:dyDescent="0.25"/>
    <row r="3" spans="1:15" ht="45" x14ac:dyDescent="0.25">
      <c r="A3" s="65" t="s">
        <v>199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  <c r="J3" s="17" t="s">
        <v>64</v>
      </c>
      <c r="K3" s="17" t="s">
        <v>65</v>
      </c>
      <c r="L3" s="17" t="s">
        <v>66</v>
      </c>
      <c r="M3" s="17" t="s">
        <v>67</v>
      </c>
      <c r="N3" s="34" t="s">
        <v>198</v>
      </c>
      <c r="O3" s="37" t="s">
        <v>68</v>
      </c>
    </row>
    <row r="4" spans="1:15" x14ac:dyDescent="0.25">
      <c r="A4" s="75" t="s">
        <v>92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7"/>
      <c r="O4" s="102">
        <f>IFERROR((SUM(B4:M4)/(N4/30.45)),0)</f>
        <v>0</v>
      </c>
    </row>
    <row r="5" spans="1:15" x14ac:dyDescent="0.25">
      <c r="A5" s="7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8"/>
      <c r="O5" s="102">
        <f ca="1">IF(O5=0,0,(SUM(B5:M5)/(N5/30.45)))</f>
        <v>0</v>
      </c>
    </row>
    <row r="6" spans="1:15" x14ac:dyDescent="0.25">
      <c r="A6" s="75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7"/>
      <c r="O6" s="102">
        <f t="shared" ref="O6" si="0">IFERROR((SUM(B6:M6)/(N6/30.45)),0)</f>
        <v>0</v>
      </c>
    </row>
    <row r="7" spans="1:15" x14ac:dyDescent="0.25">
      <c r="A7" s="7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8"/>
      <c r="O7" s="102">
        <f t="shared" ref="O7" ca="1" si="1">IF(O7=0,0,(SUM(B7:M7)/(N7/30.45)))</f>
        <v>0</v>
      </c>
    </row>
    <row r="8" spans="1:15" x14ac:dyDescent="0.25">
      <c r="A8" s="75" t="s">
        <v>94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7"/>
      <c r="O8" s="102">
        <f t="shared" ref="O8" si="2">IFERROR((SUM(B8:M8)/(N8/30.45)),0)</f>
        <v>0</v>
      </c>
    </row>
    <row r="9" spans="1:15" x14ac:dyDescent="0.25">
      <c r="A9" s="75" t="s">
        <v>54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8"/>
      <c r="O9" s="102">
        <f t="shared" ref="O9" ca="1" si="3">IF(O9=0,0,(SUM(B9:M9)/(N9/30.45)))</f>
        <v>0</v>
      </c>
    </row>
    <row r="10" spans="1:15" x14ac:dyDescent="0.25">
      <c r="A10" s="75" t="s">
        <v>54</v>
      </c>
      <c r="B10" s="102">
        <f>SUM(B4:B9)</f>
        <v>0</v>
      </c>
      <c r="C10" s="102">
        <f t="shared" ref="C10:N10" si="4">SUM(C4:C9)</f>
        <v>0</v>
      </c>
      <c r="D10" s="102">
        <f t="shared" si="4"/>
        <v>0</v>
      </c>
      <c r="E10" s="102">
        <f t="shared" si="4"/>
        <v>0</v>
      </c>
      <c r="F10" s="102">
        <f t="shared" si="4"/>
        <v>0</v>
      </c>
      <c r="G10" s="102">
        <f t="shared" si="4"/>
        <v>0</v>
      </c>
      <c r="H10" s="102">
        <f t="shared" si="4"/>
        <v>0</v>
      </c>
      <c r="I10" s="102">
        <f t="shared" si="4"/>
        <v>0</v>
      </c>
      <c r="J10" s="102">
        <f t="shared" si="4"/>
        <v>0</v>
      </c>
      <c r="K10" s="102">
        <f t="shared" si="4"/>
        <v>0</v>
      </c>
      <c r="L10" s="102">
        <f t="shared" si="4"/>
        <v>0</v>
      </c>
      <c r="M10" s="102">
        <f t="shared" si="4"/>
        <v>0</v>
      </c>
      <c r="N10" s="102">
        <f t="shared" si="4"/>
        <v>0</v>
      </c>
      <c r="O10" s="102">
        <f t="shared" ref="O10" si="5">IFERROR((SUM(B10:M10)/(N10/30.45)),0)</f>
        <v>0</v>
      </c>
    </row>
    <row r="11" spans="1:15" x14ac:dyDescent="0.25">
      <c r="A11" s="75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>
        <f t="shared" ref="O11" ca="1" si="6">IF(O11=0,0,(SUM(B11:M11)/(N11/30.45)))</f>
        <v>0</v>
      </c>
    </row>
  </sheetData>
  <sheetProtection formatColumns="0" formatRows="0" insertColumns="0" insertRows="0"/>
  <mergeCells count="60">
    <mergeCell ref="F4:F5"/>
    <mergeCell ref="A4:A5"/>
    <mergeCell ref="B4:B5"/>
    <mergeCell ref="C4:C5"/>
    <mergeCell ref="D4:D5"/>
    <mergeCell ref="E4:E5"/>
    <mergeCell ref="O6:O7"/>
    <mergeCell ref="M4:M5"/>
    <mergeCell ref="O4:O5"/>
    <mergeCell ref="A6:A7"/>
    <mergeCell ref="B6:B7"/>
    <mergeCell ref="C6:C7"/>
    <mergeCell ref="D6:D7"/>
    <mergeCell ref="E6:E7"/>
    <mergeCell ref="F6:F7"/>
    <mergeCell ref="G6:G7"/>
    <mergeCell ref="H6:H7"/>
    <mergeCell ref="G4:G5"/>
    <mergeCell ref="H4:H5"/>
    <mergeCell ref="I4:I5"/>
    <mergeCell ref="J4:J5"/>
    <mergeCell ref="K4:K5"/>
    <mergeCell ref="F8:F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O10:O11"/>
    <mergeCell ref="M8:M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K8:K9"/>
    <mergeCell ref="N4:N5"/>
    <mergeCell ref="N6:N7"/>
    <mergeCell ref="N8:N9"/>
    <mergeCell ref="N10:N11"/>
    <mergeCell ref="I10:I11"/>
    <mergeCell ref="J10:J11"/>
    <mergeCell ref="K10:K11"/>
    <mergeCell ref="L10:L11"/>
    <mergeCell ref="M10:M11"/>
    <mergeCell ref="L8:L9"/>
    <mergeCell ref="M6:M7"/>
    <mergeCell ref="L4:L5"/>
  </mergeCells>
  <pageMargins left="0.7" right="0.7" top="0.75" bottom="0.75" header="0.3" footer="0.3"/>
  <pageSetup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49D2-8D7D-4F06-8744-91288D21EFE8}">
  <sheetPr codeName="Hoja11"/>
  <dimension ref="A1:L14"/>
  <sheetViews>
    <sheetView view="pageBreakPreview" zoomScale="190" zoomScaleNormal="100" zoomScaleSheetLayoutView="190" workbookViewId="0">
      <selection activeCell="A9" sqref="A9:XFD9"/>
    </sheetView>
  </sheetViews>
  <sheetFormatPr baseColWidth="10" defaultColWidth="11.42578125" defaultRowHeight="15" x14ac:dyDescent="0.3"/>
  <cols>
    <col min="1" max="1" width="11.42578125" style="2"/>
    <col min="2" max="2" width="18.140625" style="2" bestFit="1" customWidth="1"/>
    <col min="3" max="4" width="11.42578125" style="2"/>
    <col min="5" max="5" width="5.28515625" style="2" customWidth="1"/>
    <col min="6" max="6" width="6" style="2" customWidth="1"/>
    <col min="7" max="7" width="27.42578125" style="2" customWidth="1"/>
    <col min="8" max="8" width="0.28515625" style="2" customWidth="1"/>
    <col min="9" max="11" width="11.42578125" style="2" hidden="1" customWidth="1"/>
    <col min="12" max="12" width="4.7109375" style="2" customWidth="1"/>
    <col min="13" max="16384" width="11.42578125" style="2"/>
  </cols>
  <sheetData>
    <row r="1" spans="1:12" ht="93.75" customHeight="1" x14ac:dyDescent="0.3"/>
    <row r="3" spans="1:12" x14ac:dyDescent="0.3">
      <c r="A3" s="17" t="s">
        <v>135</v>
      </c>
      <c r="B3" s="105" t="s">
        <v>136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x14ac:dyDescent="0.3">
      <c r="A4" s="10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x14ac:dyDescent="0.3">
      <c r="A5" s="10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3">
      <c r="A6" s="10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x14ac:dyDescent="0.3">
      <c r="A7" s="10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x14ac:dyDescent="0.3">
      <c r="A8" s="1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x14ac:dyDescent="0.3">
      <c r="A9" s="10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x14ac:dyDescent="0.3">
      <c r="A10" s="1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x14ac:dyDescent="0.3">
      <c r="A11" s="10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x14ac:dyDescent="0.3">
      <c r="A12" s="12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x14ac:dyDescent="0.3">
      <c r="A13" s="12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x14ac:dyDescent="0.3">
      <c r="A14" s="12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</sheetData>
  <sheetProtection insertColumns="0" insertRows="0"/>
  <mergeCells count="12">
    <mergeCell ref="B8:L8"/>
    <mergeCell ref="B3:L3"/>
    <mergeCell ref="B4:L4"/>
    <mergeCell ref="B5:L5"/>
    <mergeCell ref="B6:L6"/>
    <mergeCell ref="B7:L7"/>
    <mergeCell ref="B12:L12"/>
    <mergeCell ref="B13:L13"/>
    <mergeCell ref="B14:L14"/>
    <mergeCell ref="B9:L9"/>
    <mergeCell ref="B10:L10"/>
    <mergeCell ref="B11:L11"/>
  </mergeCells>
  <pageMargins left="0.7" right="0.7" top="0.75" bottom="0.75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2FFF-ADC8-41D1-AF64-587B89BA3B97}">
  <sheetPr codeName="Hoja12"/>
  <dimension ref="A1:O11"/>
  <sheetViews>
    <sheetView view="pageBreakPreview" zoomScale="190" zoomScaleNormal="100" zoomScaleSheetLayoutView="190" workbookViewId="0">
      <selection activeCell="K12" sqref="K12"/>
    </sheetView>
  </sheetViews>
  <sheetFormatPr baseColWidth="10" defaultColWidth="11.42578125" defaultRowHeight="15" x14ac:dyDescent="0.3"/>
  <cols>
    <col min="1" max="1" width="13" style="2" customWidth="1"/>
    <col min="2" max="2" width="11.42578125" style="2"/>
    <col min="3" max="15" width="9.7109375" style="2" customWidth="1"/>
    <col min="16" max="16384" width="11.42578125" style="2"/>
  </cols>
  <sheetData>
    <row r="1" spans="1:15" ht="93" customHeight="1" x14ac:dyDescent="0.3"/>
    <row r="3" spans="1:15" x14ac:dyDescent="0.3">
      <c r="A3" s="62" t="s">
        <v>217</v>
      </c>
      <c r="B3" s="35" t="s">
        <v>95</v>
      </c>
      <c r="C3" s="17" t="s">
        <v>56</v>
      </c>
      <c r="D3" s="17" t="s">
        <v>57</v>
      </c>
      <c r="E3" s="17" t="s">
        <v>58</v>
      </c>
      <c r="F3" s="17" t="s">
        <v>59</v>
      </c>
      <c r="G3" s="17" t="s">
        <v>60</v>
      </c>
      <c r="H3" s="17" t="s">
        <v>61</v>
      </c>
      <c r="I3" s="17" t="s">
        <v>62</v>
      </c>
      <c r="J3" s="17" t="s">
        <v>63</v>
      </c>
      <c r="K3" s="17" t="s">
        <v>64</v>
      </c>
      <c r="L3" s="17" t="s">
        <v>65</v>
      </c>
      <c r="M3" s="17" t="s">
        <v>66</v>
      </c>
      <c r="N3" s="17" t="s">
        <v>67</v>
      </c>
      <c r="O3" s="37" t="s">
        <v>54</v>
      </c>
    </row>
    <row r="4" spans="1:15" x14ac:dyDescent="0.3">
      <c r="A4" s="42"/>
      <c r="B4" s="42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8">
        <f>COUNTA(C4:N4)-COUNT(C4:N4)</f>
        <v>0</v>
      </c>
    </row>
    <row r="5" spans="1:15" x14ac:dyDescent="0.3">
      <c r="A5" s="47"/>
      <c r="B5" s="4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66">
        <f t="shared" ref="O5:O10" si="0">COUNTA(C5:N5)-COUNT(C5:N5)</f>
        <v>0</v>
      </c>
    </row>
    <row r="6" spans="1:15" x14ac:dyDescent="0.3">
      <c r="A6" s="47"/>
      <c r="B6" s="4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66">
        <f t="shared" si="0"/>
        <v>0</v>
      </c>
    </row>
    <row r="7" spans="1:15" x14ac:dyDescent="0.3">
      <c r="A7" s="47"/>
      <c r="B7" s="4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66">
        <f t="shared" si="0"/>
        <v>0</v>
      </c>
    </row>
    <row r="8" spans="1:15" x14ac:dyDescent="0.3">
      <c r="A8" s="42"/>
      <c r="B8" s="4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66">
        <f t="shared" si="0"/>
        <v>0</v>
      </c>
    </row>
    <row r="9" spans="1:15" x14ac:dyDescent="0.3">
      <c r="A9" s="42"/>
      <c r="B9" s="4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66">
        <f t="shared" si="0"/>
        <v>0</v>
      </c>
    </row>
    <row r="10" spans="1:15" x14ac:dyDescent="0.3">
      <c r="A10" s="42"/>
      <c r="B10" s="4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66">
        <f t="shared" si="0"/>
        <v>0</v>
      </c>
    </row>
    <row r="11" spans="1:15" x14ac:dyDescent="0.3">
      <c r="A11" s="6"/>
      <c r="B11" s="36" t="s">
        <v>54</v>
      </c>
      <c r="C11" s="38">
        <f>COUNTA(C4:C10)</f>
        <v>0</v>
      </c>
      <c r="D11" s="38">
        <f t="shared" ref="D11:N11" si="1">COUNTA(D4:D10)</f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>SUM(C11:N11)</f>
        <v>0</v>
      </c>
    </row>
  </sheetData>
  <sheetProtection insertRows="0"/>
  <pageMargins left="0.7" right="0.7" top="0.75" bottom="0.75" header="0.3" footer="0.3"/>
  <pageSetup scale="81" orientation="landscape" r:id="rId1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E2F8-C636-40C9-811F-8C15B75A8D1A}">
  <sheetPr codeName="Hoja13"/>
  <dimension ref="A1:O6"/>
  <sheetViews>
    <sheetView view="pageBreakPreview" topLeftCell="A10" zoomScale="205" zoomScaleNormal="100" zoomScaleSheetLayoutView="205" workbookViewId="0">
      <selection activeCell="N20" sqref="N20"/>
    </sheetView>
  </sheetViews>
  <sheetFormatPr baseColWidth="10" defaultColWidth="11.42578125" defaultRowHeight="15" x14ac:dyDescent="0.3"/>
  <cols>
    <col min="1" max="1" width="14.42578125" style="2" customWidth="1"/>
    <col min="2" max="2" width="9.42578125" style="2" customWidth="1"/>
    <col min="3" max="14" width="9.42578125" style="15" customWidth="1"/>
    <col min="15" max="15" width="10.140625" style="15" customWidth="1"/>
    <col min="16" max="16384" width="11.42578125" style="2"/>
  </cols>
  <sheetData>
    <row r="1" spans="1:15" ht="93" customHeight="1" x14ac:dyDescent="0.3"/>
    <row r="3" spans="1:15" x14ac:dyDescent="0.3">
      <c r="A3" s="65" t="s">
        <v>225</v>
      </c>
      <c r="B3" s="35" t="s">
        <v>95</v>
      </c>
      <c r="C3" s="17" t="s">
        <v>56</v>
      </c>
      <c r="D3" s="17" t="s">
        <v>57</v>
      </c>
      <c r="E3" s="17" t="s">
        <v>58</v>
      </c>
      <c r="F3" s="17" t="s">
        <v>59</v>
      </c>
      <c r="G3" s="17" t="s">
        <v>60</v>
      </c>
      <c r="H3" s="17" t="s">
        <v>61</v>
      </c>
      <c r="I3" s="17" t="s">
        <v>62</v>
      </c>
      <c r="J3" s="17" t="s">
        <v>63</v>
      </c>
      <c r="K3" s="17" t="s">
        <v>64</v>
      </c>
      <c r="L3" s="17" t="s">
        <v>65</v>
      </c>
      <c r="M3" s="17" t="s">
        <v>66</v>
      </c>
      <c r="N3" s="17" t="s">
        <v>67</v>
      </c>
      <c r="O3" s="17" t="s">
        <v>54</v>
      </c>
    </row>
    <row r="4" spans="1:15" x14ac:dyDescent="0.3">
      <c r="A4" s="49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8">
        <f>COUNTA(C4:N4)-COUNT(C4:N4)</f>
        <v>0</v>
      </c>
    </row>
    <row r="5" spans="1:15" x14ac:dyDescent="0.3">
      <c r="A5" s="5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28">
        <f>COUNTA(C5:N5)-COUNT(C5:N5)</f>
        <v>0</v>
      </c>
    </row>
    <row r="6" spans="1:15" x14ac:dyDescent="0.3">
      <c r="A6" s="35" t="s">
        <v>54</v>
      </c>
      <c r="B6" s="25">
        <f>COUNTA(B4:B5)</f>
        <v>0</v>
      </c>
      <c r="C6" s="25">
        <f t="shared" ref="C6:N6" si="0">COUNTA(C4:C5)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>SUM(B6:N6)</f>
        <v>0</v>
      </c>
    </row>
  </sheetData>
  <sheetProtection insertColumns="0" insertRows="0"/>
  <pageMargins left="0.7" right="0.7" top="0.75" bottom="0.75" header="0.3" footer="0.3"/>
  <pageSetup scale="77" orientation="landscape" r:id="rId1"/>
  <colBreaks count="1" manualBreakCount="1">
    <brk id="15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5DA8-D055-42A8-9DC5-2658460DA5F4}">
  <sheetPr codeName="Hoja14"/>
  <dimension ref="A1:E8"/>
  <sheetViews>
    <sheetView view="pageBreakPreview" topLeftCell="A16" zoomScale="190" zoomScaleNormal="100" zoomScaleSheetLayoutView="190" workbookViewId="0">
      <selection activeCell="D21" sqref="D21"/>
    </sheetView>
  </sheetViews>
  <sheetFormatPr baseColWidth="10" defaultColWidth="11.42578125" defaultRowHeight="15" x14ac:dyDescent="0.3"/>
  <cols>
    <col min="1" max="1" width="19" style="2" customWidth="1"/>
    <col min="2" max="2" width="39" style="2" customWidth="1"/>
    <col min="3" max="3" width="17.7109375" style="2" customWidth="1"/>
    <col min="4" max="4" width="12.28515625" style="2" customWidth="1"/>
    <col min="5" max="5" width="19.7109375" style="2" customWidth="1"/>
    <col min="6" max="16384" width="11.42578125" style="2"/>
  </cols>
  <sheetData>
    <row r="1" spans="1:5" ht="106.5" customHeight="1" x14ac:dyDescent="0.3"/>
    <row r="3" spans="1:5" s="3" customFormat="1" x14ac:dyDescent="0.3">
      <c r="A3" s="108" t="s">
        <v>228</v>
      </c>
      <c r="B3" s="108"/>
      <c r="C3" s="108"/>
      <c r="D3" s="108"/>
      <c r="E3" s="108"/>
    </row>
    <row r="4" spans="1:5" s="3" customFormat="1" ht="30" x14ac:dyDescent="0.3">
      <c r="A4" s="11" t="s">
        <v>91</v>
      </c>
      <c r="B4" s="11" t="s">
        <v>227</v>
      </c>
      <c r="C4" s="11" t="s">
        <v>96</v>
      </c>
      <c r="D4" s="11" t="s">
        <v>97</v>
      </c>
      <c r="E4" s="11" t="s">
        <v>226</v>
      </c>
    </row>
    <row r="5" spans="1:5" x14ac:dyDescent="0.3">
      <c r="A5" s="44"/>
      <c r="B5" s="44"/>
      <c r="C5" s="44"/>
      <c r="D5" s="44"/>
      <c r="E5" s="44"/>
    </row>
    <row r="6" spans="1:5" x14ac:dyDescent="0.3">
      <c r="A6" s="44"/>
      <c r="B6" s="44"/>
      <c r="C6" s="44"/>
      <c r="D6" s="44"/>
      <c r="E6" s="44"/>
    </row>
    <row r="7" spans="1:5" x14ac:dyDescent="0.3">
      <c r="A7" s="44"/>
      <c r="B7" s="44"/>
      <c r="C7" s="44"/>
      <c r="D7" s="44"/>
      <c r="E7" s="44"/>
    </row>
    <row r="8" spans="1:5" x14ac:dyDescent="0.3">
      <c r="A8" s="70" t="s">
        <v>54</v>
      </c>
      <c r="B8" s="18">
        <f>COUNTA(B5:B7)</f>
        <v>0</v>
      </c>
      <c r="C8" s="18"/>
      <c r="D8" s="18">
        <f>SUM(D5:D7)</f>
        <v>0</v>
      </c>
      <c r="E8" s="18">
        <f>SUM(E5:E7)</f>
        <v>0</v>
      </c>
    </row>
  </sheetData>
  <sheetProtection insertColumns="0" insertRows="0"/>
  <mergeCells count="1">
    <mergeCell ref="A3:E3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3D96-4611-4BBB-AA24-E934F7D4B637}">
  <sheetPr codeName="Hoja15"/>
  <dimension ref="A1:D14"/>
  <sheetViews>
    <sheetView view="pageBreakPreview" topLeftCell="A7" zoomScale="205" zoomScaleNormal="100" zoomScaleSheetLayoutView="205" workbookViewId="0">
      <selection activeCell="B13" sqref="B13:B14"/>
    </sheetView>
  </sheetViews>
  <sheetFormatPr baseColWidth="10" defaultColWidth="11.42578125" defaultRowHeight="15" x14ac:dyDescent="0.3"/>
  <cols>
    <col min="1" max="1" width="6.140625" style="2" customWidth="1"/>
    <col min="2" max="2" width="49.7109375" style="2" customWidth="1"/>
    <col min="3" max="3" width="16.28515625" style="2" bestFit="1" customWidth="1"/>
    <col min="4" max="4" width="18.85546875" style="2" customWidth="1"/>
    <col min="5" max="16384" width="11.42578125" style="2"/>
  </cols>
  <sheetData>
    <row r="1" spans="1:4" ht="93.75" customHeight="1" x14ac:dyDescent="0.3"/>
    <row r="3" spans="1:4" ht="15.75" customHeight="1" x14ac:dyDescent="0.3">
      <c r="A3" s="81" t="s">
        <v>98</v>
      </c>
      <c r="B3" s="81" t="s">
        <v>99</v>
      </c>
      <c r="C3" s="81" t="s">
        <v>100</v>
      </c>
      <c r="D3" s="108" t="s">
        <v>252</v>
      </c>
    </row>
    <row r="4" spans="1:4" x14ac:dyDescent="0.3">
      <c r="A4" s="81"/>
      <c r="B4" s="81"/>
      <c r="C4" s="81"/>
      <c r="D4" s="108"/>
    </row>
    <row r="5" spans="1:4" ht="22.5" customHeight="1" x14ac:dyDescent="0.3">
      <c r="A5" s="104">
        <v>1</v>
      </c>
      <c r="B5" s="109" t="s">
        <v>101</v>
      </c>
      <c r="C5" s="104" t="s">
        <v>102</v>
      </c>
      <c r="D5" s="104">
        <v>0</v>
      </c>
    </row>
    <row r="6" spans="1:4" ht="22.5" customHeight="1" x14ac:dyDescent="0.3">
      <c r="A6" s="104"/>
      <c r="B6" s="109"/>
      <c r="C6" s="104"/>
      <c r="D6" s="104"/>
    </row>
    <row r="7" spans="1:4" x14ac:dyDescent="0.3">
      <c r="A7" s="104">
        <v>2</v>
      </c>
      <c r="B7" s="109" t="s">
        <v>103</v>
      </c>
      <c r="C7" s="104" t="s">
        <v>104</v>
      </c>
      <c r="D7" s="104">
        <v>0</v>
      </c>
    </row>
    <row r="8" spans="1:4" ht="22.5" customHeight="1" x14ac:dyDescent="0.3">
      <c r="A8" s="104"/>
      <c r="B8" s="109"/>
      <c r="C8" s="104"/>
      <c r="D8" s="104"/>
    </row>
    <row r="9" spans="1:4" x14ac:dyDescent="0.3">
      <c r="A9" s="104"/>
      <c r="B9" s="109"/>
      <c r="C9" s="104"/>
      <c r="D9" s="104"/>
    </row>
    <row r="10" spans="1:4" x14ac:dyDescent="0.3">
      <c r="A10" s="104"/>
      <c r="B10" s="109"/>
      <c r="C10" s="104"/>
      <c r="D10" s="104"/>
    </row>
    <row r="11" spans="1:4" x14ac:dyDescent="0.3">
      <c r="A11" s="104"/>
      <c r="B11" s="109"/>
      <c r="C11" s="104"/>
      <c r="D11" s="104"/>
    </row>
    <row r="12" spans="1:4" x14ac:dyDescent="0.3">
      <c r="A12" s="104"/>
      <c r="B12" s="109"/>
      <c r="C12" s="104"/>
      <c r="D12" s="104"/>
    </row>
    <row r="13" spans="1:4" x14ac:dyDescent="0.3">
      <c r="A13" s="104"/>
      <c r="B13" s="109"/>
      <c r="C13" s="104"/>
      <c r="D13" s="104"/>
    </row>
    <row r="14" spans="1:4" x14ac:dyDescent="0.3">
      <c r="A14" s="104"/>
      <c r="B14" s="109"/>
      <c r="C14" s="104"/>
      <c r="D14" s="104"/>
    </row>
  </sheetData>
  <sheetProtection insertColumns="0" insertRows="0"/>
  <mergeCells count="24">
    <mergeCell ref="A13:A14"/>
    <mergeCell ref="B13:B14"/>
    <mergeCell ref="C13:C14"/>
    <mergeCell ref="D13:D14"/>
    <mergeCell ref="A9:A10"/>
    <mergeCell ref="B9:B10"/>
    <mergeCell ref="C9:C10"/>
    <mergeCell ref="D9:D10"/>
    <mergeCell ref="A11:A12"/>
    <mergeCell ref="B11:B12"/>
    <mergeCell ref="C11:C12"/>
    <mergeCell ref="D11:D12"/>
    <mergeCell ref="A7:A8"/>
    <mergeCell ref="B5:B6"/>
    <mergeCell ref="B7:B8"/>
    <mergeCell ref="C7:C8"/>
    <mergeCell ref="D7:D8"/>
    <mergeCell ref="C3:C4"/>
    <mergeCell ref="D3:D4"/>
    <mergeCell ref="C5:C6"/>
    <mergeCell ref="D5:D6"/>
    <mergeCell ref="A3:A4"/>
    <mergeCell ref="B3:B4"/>
    <mergeCell ref="A5:A6"/>
  </mergeCells>
  <pageMargins left="0.7" right="0.7" top="0.75" bottom="0.75" header="0.3" footer="0.3"/>
  <pageSetup scale="99" orientation="portrait" r:id="rId1"/>
  <colBreaks count="1" manualBreakCount="1">
    <brk id="4" max="19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563E-D6F4-4465-A05F-751A430CE12C}">
  <sheetPr codeName="Hoja16"/>
  <dimension ref="A1:P15"/>
  <sheetViews>
    <sheetView view="pageBreakPreview" zoomScale="190" zoomScaleNormal="100" zoomScaleSheetLayoutView="190" workbookViewId="0">
      <selection activeCell="M10" sqref="M10"/>
    </sheetView>
  </sheetViews>
  <sheetFormatPr baseColWidth="10" defaultColWidth="11.42578125" defaultRowHeight="15" x14ac:dyDescent="0.3"/>
  <cols>
    <col min="1" max="1" width="11.42578125" style="2"/>
    <col min="2" max="2" width="26.85546875" style="2" customWidth="1"/>
    <col min="3" max="3" width="8.7109375" style="2" customWidth="1"/>
    <col min="4" max="13" width="9.5703125" style="2" customWidth="1"/>
    <col min="14" max="14" width="8.85546875" style="2" customWidth="1"/>
    <col min="15" max="15" width="14.140625" style="2" customWidth="1"/>
    <col min="16" max="16" width="10.140625" style="2" customWidth="1"/>
    <col min="17" max="16384" width="11.42578125" style="2"/>
  </cols>
  <sheetData>
    <row r="1" spans="1:16" ht="92.25" customHeight="1" x14ac:dyDescent="0.3"/>
    <row r="3" spans="1:16" ht="30" customHeight="1" x14ac:dyDescent="0.3">
      <c r="A3" s="75" t="s">
        <v>230</v>
      </c>
      <c r="B3" s="75"/>
      <c r="C3" s="75" t="s">
        <v>56</v>
      </c>
      <c r="D3" s="75" t="s">
        <v>57</v>
      </c>
      <c r="E3" s="75" t="s">
        <v>58</v>
      </c>
      <c r="F3" s="75" t="s">
        <v>59</v>
      </c>
      <c r="G3" s="75" t="s">
        <v>60</v>
      </c>
      <c r="H3" s="75" t="s">
        <v>61</v>
      </c>
      <c r="I3" s="75" t="s">
        <v>62</v>
      </c>
      <c r="J3" s="75" t="s">
        <v>63</v>
      </c>
      <c r="K3" s="75" t="s">
        <v>64</v>
      </c>
      <c r="L3" s="75" t="s">
        <v>65</v>
      </c>
      <c r="M3" s="75" t="s">
        <v>66</v>
      </c>
      <c r="N3" s="75" t="s">
        <v>67</v>
      </c>
      <c r="O3" s="79" t="s">
        <v>198</v>
      </c>
      <c r="P3" s="76" t="s">
        <v>105</v>
      </c>
    </row>
    <row r="4" spans="1:16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80"/>
      <c r="P4" s="76"/>
    </row>
    <row r="5" spans="1:16" x14ac:dyDescent="0.3">
      <c r="A5" s="75" t="s">
        <v>106</v>
      </c>
      <c r="B5" s="75"/>
      <c r="C5" s="52"/>
      <c r="D5" s="52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18">
        <f ca="1">IF(P5=0,0,(SUM(C5:N5)/(O5/30.45)))</f>
        <v>0</v>
      </c>
    </row>
    <row r="6" spans="1:16" x14ac:dyDescent="0.3">
      <c r="A6" s="75" t="s">
        <v>107</v>
      </c>
      <c r="B6" s="75"/>
      <c r="C6" s="52"/>
      <c r="D6" s="52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18">
        <f ca="1">IF(P6=0,0,(SUM(C6:N6)/(O6/30.45)))</f>
        <v>0</v>
      </c>
    </row>
    <row r="7" spans="1:16" x14ac:dyDescent="0.3">
      <c r="A7" s="76" t="s">
        <v>108</v>
      </c>
      <c r="B7" s="76"/>
      <c r="C7" s="102">
        <f>C6-C5</f>
        <v>0</v>
      </c>
      <c r="D7" s="102">
        <f t="shared" ref="D7:N7" si="0">D6-D5</f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99">
        <f>SUM(O5:O6)</f>
        <v>0</v>
      </c>
      <c r="P7" s="110">
        <f t="shared" ref="P7:P8" ca="1" si="1">IF(P7=0,0,(SUM(C7:N7)/(O7/30.45)))</f>
        <v>0</v>
      </c>
    </row>
    <row r="8" spans="1:16" x14ac:dyDescent="0.3">
      <c r="A8" s="76"/>
      <c r="B8" s="76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0"/>
      <c r="P8" s="110">
        <f t="shared" ca="1" si="1"/>
        <v>0</v>
      </c>
    </row>
    <row r="14" spans="1:16" ht="12.75" customHeight="1" x14ac:dyDescent="0.3"/>
    <row r="15" spans="1:16" ht="9.75" customHeight="1" x14ac:dyDescent="0.3"/>
  </sheetData>
  <sheetProtection sheet="1" scenarios="1"/>
  <mergeCells count="32">
    <mergeCell ref="A3:B4"/>
    <mergeCell ref="A7:B8"/>
    <mergeCell ref="A5:B5"/>
    <mergeCell ref="A6:B6"/>
    <mergeCell ref="K7:K8"/>
    <mergeCell ref="C3:C4"/>
    <mergeCell ref="D3:D4"/>
    <mergeCell ref="E3:E4"/>
    <mergeCell ref="F3:F4"/>
    <mergeCell ref="G3:G4"/>
    <mergeCell ref="L7:L8"/>
    <mergeCell ref="M7:M8"/>
    <mergeCell ref="N7:N8"/>
    <mergeCell ref="P7:P8"/>
    <mergeCell ref="C7:C8"/>
    <mergeCell ref="D7:D8"/>
    <mergeCell ref="E7:E8"/>
    <mergeCell ref="F7:F8"/>
    <mergeCell ref="G7:G8"/>
    <mergeCell ref="H7:H8"/>
    <mergeCell ref="I7:I8"/>
    <mergeCell ref="J7:J8"/>
    <mergeCell ref="O7:O8"/>
    <mergeCell ref="N3:N4"/>
    <mergeCell ref="P3:P4"/>
    <mergeCell ref="H3:H4"/>
    <mergeCell ref="I3:I4"/>
    <mergeCell ref="J3:J4"/>
    <mergeCell ref="K3:K4"/>
    <mergeCell ref="L3:L4"/>
    <mergeCell ref="M3:M4"/>
    <mergeCell ref="O3:O4"/>
  </mergeCells>
  <pageMargins left="0.7" right="0.7" top="0.75" bottom="0.75" header="0.3" footer="0.3"/>
  <pageSetup scale="69" orientation="landscape" r:id="rId1"/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D44E-EF7F-48FF-9F69-94F1FB191EDC}">
  <sheetPr codeName="Hoja17"/>
  <dimension ref="A1:S13"/>
  <sheetViews>
    <sheetView view="pageBreakPreview" topLeftCell="C1" zoomScale="205" zoomScaleNormal="70" zoomScaleSheetLayoutView="205" workbookViewId="0">
      <selection activeCell="Q10" sqref="Q10"/>
    </sheetView>
  </sheetViews>
  <sheetFormatPr baseColWidth="10" defaultColWidth="11.42578125" defaultRowHeight="15" x14ac:dyDescent="0.3"/>
  <cols>
    <col min="1" max="1" width="13.85546875" style="3" customWidth="1"/>
    <col min="2" max="2" width="17.42578125" style="3" customWidth="1"/>
    <col min="3" max="3" width="10.85546875" style="3" customWidth="1"/>
    <col min="4" max="4" width="12" style="3" customWidth="1"/>
    <col min="5" max="5" width="6.85546875" style="8" bestFit="1" customWidth="1"/>
    <col min="6" max="6" width="10.42578125" style="8" customWidth="1"/>
    <col min="7" max="7" width="7" style="8" bestFit="1" customWidth="1"/>
    <col min="8" max="8" width="5.7109375" style="8" bestFit="1" customWidth="1"/>
    <col min="9" max="9" width="6.28515625" style="8" bestFit="1" customWidth="1"/>
    <col min="10" max="10" width="6.5703125" style="8" customWidth="1"/>
    <col min="11" max="11" width="5.85546875" style="8" bestFit="1" customWidth="1"/>
    <col min="12" max="12" width="9.7109375" style="8" customWidth="1"/>
    <col min="13" max="13" width="12.42578125" style="3" bestFit="1" customWidth="1"/>
    <col min="14" max="14" width="10.5703125" style="3" customWidth="1"/>
    <col min="15" max="15" width="13.140625" style="3" customWidth="1"/>
    <col min="16" max="16" width="11.28515625" style="3" bestFit="1" customWidth="1"/>
    <col min="17" max="17" width="17.42578125" style="3" customWidth="1"/>
    <col min="18" max="18" width="17.5703125" style="3" customWidth="1"/>
    <col min="19" max="19" width="19.42578125" style="3" customWidth="1"/>
    <col min="20" max="16384" width="11.42578125" style="3"/>
  </cols>
  <sheetData>
    <row r="1" spans="1:19" ht="95.25" customHeight="1" x14ac:dyDescent="0.3"/>
    <row r="3" spans="1:19" ht="30" customHeight="1" x14ac:dyDescent="0.3">
      <c r="A3" s="114" t="s">
        <v>91</v>
      </c>
      <c r="B3" s="114" t="s">
        <v>109</v>
      </c>
      <c r="C3" s="114" t="s">
        <v>238</v>
      </c>
      <c r="D3" s="114" t="s">
        <v>239</v>
      </c>
      <c r="E3" s="115" t="s">
        <v>235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1" t="s">
        <v>241</v>
      </c>
      <c r="S3" s="111" t="s">
        <v>240</v>
      </c>
    </row>
    <row r="4" spans="1:19" ht="30" x14ac:dyDescent="0.3">
      <c r="A4" s="114"/>
      <c r="B4" s="114"/>
      <c r="C4" s="114"/>
      <c r="D4" s="114"/>
      <c r="E4" s="34" t="s">
        <v>110</v>
      </c>
      <c r="F4" s="34" t="s">
        <v>111</v>
      </c>
      <c r="G4" s="34" t="s">
        <v>112</v>
      </c>
      <c r="H4" s="34" t="s">
        <v>113</v>
      </c>
      <c r="I4" s="34" t="s">
        <v>114</v>
      </c>
      <c r="J4" s="34" t="s">
        <v>115</v>
      </c>
      <c r="K4" s="34" t="s">
        <v>116</v>
      </c>
      <c r="L4" s="34" t="s">
        <v>117</v>
      </c>
      <c r="M4" s="34" t="s">
        <v>118</v>
      </c>
      <c r="N4" s="34" t="s">
        <v>119</v>
      </c>
      <c r="O4" s="34" t="s">
        <v>120</v>
      </c>
      <c r="P4" s="34" t="s">
        <v>121</v>
      </c>
      <c r="Q4" s="67" t="s">
        <v>122</v>
      </c>
      <c r="R4" s="111"/>
      <c r="S4" s="111"/>
    </row>
    <row r="5" spans="1:19" x14ac:dyDescent="0.3">
      <c r="A5" s="54"/>
      <c r="B5" s="54"/>
      <c r="C5" s="54"/>
      <c r="D5" s="54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54"/>
      <c r="Q5" s="27">
        <f>SUM(E5:P5)</f>
        <v>0</v>
      </c>
      <c r="R5" s="54"/>
      <c r="S5" s="54"/>
    </row>
    <row r="6" spans="1:19" x14ac:dyDescent="0.3">
      <c r="A6" s="54"/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54"/>
      <c r="Q6" s="27">
        <f t="shared" ref="Q6:Q7" si="0">SUM(E6:P6)</f>
        <v>0</v>
      </c>
      <c r="R6" s="54"/>
      <c r="S6" s="54"/>
    </row>
    <row r="7" spans="1:19" x14ac:dyDescent="0.3">
      <c r="A7" s="54"/>
      <c r="B7" s="54"/>
      <c r="C7" s="54"/>
      <c r="D7" s="54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54"/>
      <c r="Q7" s="27">
        <f t="shared" si="0"/>
        <v>0</v>
      </c>
      <c r="R7" s="54"/>
      <c r="S7" s="54"/>
    </row>
    <row r="8" spans="1:19" ht="30" customHeight="1" x14ac:dyDescent="0.3">
      <c r="A8" s="112" t="s">
        <v>123</v>
      </c>
      <c r="B8" s="113"/>
      <c r="C8" s="27">
        <f>SUM(C5:C7)</f>
        <v>0</v>
      </c>
      <c r="D8" s="27">
        <f>SUM(D5:D7)</f>
        <v>0</v>
      </c>
      <c r="E8" s="27">
        <f t="shared" ref="E8:P8" si="1">SUM(E5:E7)</f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>SUM(Q5:Q7)</f>
        <v>0</v>
      </c>
      <c r="R8" s="27">
        <f>SUM(R5:R7)</f>
        <v>0</v>
      </c>
      <c r="S8" s="27">
        <f t="shared" ref="S8" si="2">SUM(S5:S7)</f>
        <v>0</v>
      </c>
    </row>
    <row r="12" spans="1:19" ht="10.5" customHeight="1" x14ac:dyDescent="0.3"/>
    <row r="13" spans="1:19" ht="11.25" customHeight="1" x14ac:dyDescent="0.3"/>
  </sheetData>
  <sheetProtection sheet="1" scenarios="1"/>
  <mergeCells count="8">
    <mergeCell ref="R3:R4"/>
    <mergeCell ref="S3:S4"/>
    <mergeCell ref="A8:B8"/>
    <mergeCell ref="A3:A4"/>
    <mergeCell ref="B3:B4"/>
    <mergeCell ref="C3:C4"/>
    <mergeCell ref="D3:D4"/>
    <mergeCell ref="E3:Q3"/>
  </mergeCells>
  <pageMargins left="0.7" right="0.7" top="0.75" bottom="0.75" header="0.3" footer="0.3"/>
  <pageSetup scale="5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194B-B9D0-416A-91D9-F16421342A89}">
  <sheetPr codeName="Hoja18"/>
  <dimension ref="A1:U14"/>
  <sheetViews>
    <sheetView view="pageBreakPreview" zoomScale="190" zoomScaleNormal="100" zoomScaleSheetLayoutView="190" workbookViewId="0">
      <selection activeCell="Q10" sqref="Q10"/>
    </sheetView>
  </sheetViews>
  <sheetFormatPr baseColWidth="10" defaultColWidth="11.42578125" defaultRowHeight="15" x14ac:dyDescent="0.3"/>
  <cols>
    <col min="1" max="1" width="37.7109375" style="2" bestFit="1" customWidth="1"/>
    <col min="2" max="5" width="5.42578125" style="9" bestFit="1" customWidth="1"/>
    <col min="6" max="6" width="5.85546875" style="9" bestFit="1" customWidth="1"/>
    <col min="7" max="7" width="5.28515625" style="9" bestFit="1" customWidth="1"/>
    <col min="8" max="8" width="5.7109375" style="9" bestFit="1" customWidth="1"/>
    <col min="9" max="9" width="5.5703125" style="9" bestFit="1" customWidth="1"/>
    <col min="10" max="10" width="5.85546875" style="9" bestFit="1" customWidth="1"/>
    <col min="11" max="11" width="5.5703125" style="9" bestFit="1" customWidth="1"/>
    <col min="12" max="13" width="5.7109375" style="9" bestFit="1" customWidth="1"/>
    <col min="14" max="14" width="5.85546875" style="9" bestFit="1" customWidth="1"/>
    <col min="15" max="15" width="5.7109375" style="9" bestFit="1" customWidth="1"/>
    <col min="16" max="16" width="5.85546875" style="9" bestFit="1" customWidth="1"/>
    <col min="17" max="17" width="5.28515625" style="9" bestFit="1" customWidth="1"/>
    <col min="18" max="19" width="5.5703125" style="9" bestFit="1" customWidth="1"/>
    <col min="20" max="20" width="5.85546875" style="9" bestFit="1" customWidth="1"/>
    <col min="21" max="21" width="7.42578125" style="9" customWidth="1"/>
    <col min="22" max="16384" width="11.42578125" style="2"/>
  </cols>
  <sheetData>
    <row r="1" spans="1:21" ht="90" customHeight="1" x14ac:dyDescent="0.3"/>
    <row r="3" spans="1:21" ht="30" x14ac:dyDescent="0.3">
      <c r="A3" s="35"/>
      <c r="B3" s="56" t="s">
        <v>69</v>
      </c>
      <c r="C3" s="56" t="s">
        <v>83</v>
      </c>
      <c r="D3" s="56" t="s">
        <v>84</v>
      </c>
      <c r="E3" s="56" t="s">
        <v>139</v>
      </c>
      <c r="F3" s="56" t="s">
        <v>140</v>
      </c>
      <c r="G3" s="56" t="s">
        <v>141</v>
      </c>
      <c r="H3" s="56" t="s">
        <v>142</v>
      </c>
      <c r="I3" s="56" t="s">
        <v>143</v>
      </c>
      <c r="J3" s="56" t="s">
        <v>144</v>
      </c>
      <c r="K3" s="56" t="s">
        <v>145</v>
      </c>
      <c r="L3" s="56" t="s">
        <v>157</v>
      </c>
      <c r="M3" s="56" t="s">
        <v>158</v>
      </c>
      <c r="N3" s="56" t="s">
        <v>159</v>
      </c>
      <c r="O3" s="56" t="s">
        <v>160</v>
      </c>
      <c r="P3" s="56" t="s">
        <v>161</v>
      </c>
      <c r="Q3" s="56" t="s">
        <v>162</v>
      </c>
      <c r="R3" s="56" t="s">
        <v>163</v>
      </c>
      <c r="S3" s="56" t="s">
        <v>164</v>
      </c>
      <c r="T3" s="56" t="s">
        <v>138</v>
      </c>
      <c r="U3" s="39" t="s">
        <v>54</v>
      </c>
    </row>
    <row r="4" spans="1:21" x14ac:dyDescent="0.3">
      <c r="A4" s="35" t="s">
        <v>156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25">
        <f>SUM(B4:T4)</f>
        <v>0</v>
      </c>
    </row>
    <row r="5" spans="1:21" x14ac:dyDescent="0.3">
      <c r="A5" s="35" t="s">
        <v>155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25">
        <f t="shared" ref="U5:U8" si="0">SUM(B5:T5)</f>
        <v>0</v>
      </c>
    </row>
    <row r="6" spans="1:21" x14ac:dyDescent="0.3">
      <c r="A6" s="35" t="s">
        <v>154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25">
        <f t="shared" si="0"/>
        <v>0</v>
      </c>
    </row>
    <row r="7" spans="1:21" x14ac:dyDescent="0.3">
      <c r="A7" s="35" t="s">
        <v>124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25">
        <f t="shared" si="0"/>
        <v>0</v>
      </c>
    </row>
    <row r="8" spans="1:21" x14ac:dyDescent="0.3">
      <c r="A8" s="35" t="s">
        <v>125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25">
        <f t="shared" si="0"/>
        <v>0</v>
      </c>
    </row>
    <row r="13" spans="1:21" ht="12" customHeight="1" x14ac:dyDescent="0.3"/>
    <row r="14" spans="1:21" ht="12.75" customHeight="1" x14ac:dyDescent="0.3"/>
  </sheetData>
  <pageMargins left="0.7" right="0.7" top="0.75" bottom="0.75" header="0.3" footer="0.3"/>
  <pageSetup scale="65" orientation="landscape" r:id="rId1"/>
  <colBreaks count="1" manualBreakCount="1">
    <brk id="21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07C7-9931-4E1F-99A4-5557520414E3}">
  <sheetPr codeName="Hoja19"/>
  <dimension ref="A1:C7"/>
  <sheetViews>
    <sheetView view="pageBreakPreview" zoomScale="190" zoomScaleNormal="130" zoomScaleSheetLayoutView="190" workbookViewId="0">
      <selection activeCell="E12" sqref="E12"/>
    </sheetView>
  </sheetViews>
  <sheetFormatPr baseColWidth="10" defaultColWidth="11.42578125" defaultRowHeight="15" x14ac:dyDescent="0.3"/>
  <cols>
    <col min="1" max="1" width="35" style="2" customWidth="1"/>
    <col min="2" max="2" width="26.42578125" style="2" customWidth="1"/>
    <col min="3" max="3" width="35.7109375" style="2" customWidth="1"/>
    <col min="4" max="16384" width="11.42578125" style="2"/>
  </cols>
  <sheetData>
    <row r="1" spans="1:3" ht="106.5" customHeight="1" x14ac:dyDescent="0.3"/>
    <row r="3" spans="1:3" ht="18.75" customHeight="1" x14ac:dyDescent="0.3">
      <c r="A3" s="118" t="s">
        <v>126</v>
      </c>
      <c r="B3" s="105" t="s">
        <v>183</v>
      </c>
      <c r="C3" s="107"/>
    </row>
    <row r="4" spans="1:3" x14ac:dyDescent="0.3">
      <c r="A4" s="119"/>
      <c r="B4" s="35" t="s">
        <v>127</v>
      </c>
      <c r="C4" s="35" t="s">
        <v>128</v>
      </c>
    </row>
    <row r="5" spans="1:3" x14ac:dyDescent="0.3">
      <c r="A5" s="10"/>
      <c r="B5" s="10"/>
      <c r="C5" s="10"/>
    </row>
    <row r="6" spans="1:3" x14ac:dyDescent="0.3">
      <c r="A6" s="64"/>
      <c r="B6" s="64"/>
      <c r="C6" s="64"/>
    </row>
    <row r="7" spans="1:3" x14ac:dyDescent="0.3">
      <c r="A7" s="64"/>
      <c r="B7" s="64"/>
      <c r="C7" s="64"/>
    </row>
  </sheetData>
  <sheetProtection sheet="1" scenarios="1" insertColumns="0" insertRows="0"/>
  <mergeCells count="2">
    <mergeCell ref="A3:A4"/>
    <mergeCell ref="B3:C3"/>
  </mergeCells>
  <pageMargins left="0.7" right="0.7" top="0.75" bottom="0.75" header="0.3" footer="0.3"/>
  <pageSetup scale="93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7776-19C8-4ED8-B004-38DA7A7505DA}">
  <sheetPr codeName="Hoja2"/>
  <dimension ref="A1:C51"/>
  <sheetViews>
    <sheetView view="pageBreakPreview" topLeftCell="A19" zoomScale="175" zoomScaleNormal="115" zoomScaleSheetLayoutView="175" workbookViewId="0">
      <selection activeCell="C43" sqref="C43"/>
    </sheetView>
  </sheetViews>
  <sheetFormatPr baseColWidth="10" defaultColWidth="11.42578125" defaultRowHeight="15" x14ac:dyDescent="0.3"/>
  <cols>
    <col min="1" max="1" width="11.42578125" style="2"/>
    <col min="2" max="2" width="29.7109375" style="2" bestFit="1" customWidth="1"/>
    <col min="3" max="3" width="63.85546875" style="2" customWidth="1"/>
    <col min="4" max="16384" width="11.42578125" style="2"/>
  </cols>
  <sheetData>
    <row r="1" spans="1:3" ht="93.75" customHeight="1" x14ac:dyDescent="0.3"/>
    <row r="4" spans="1:3" x14ac:dyDescent="0.3">
      <c r="A4" s="74" t="s">
        <v>41</v>
      </c>
      <c r="B4" s="74"/>
      <c r="C4" s="42"/>
    </row>
    <row r="5" spans="1:3" x14ac:dyDescent="0.3">
      <c r="A5" s="74" t="s">
        <v>42</v>
      </c>
      <c r="B5" s="74"/>
      <c r="C5" s="43"/>
    </row>
    <row r="6" spans="1:3" x14ac:dyDescent="0.3">
      <c r="A6" s="74" t="s">
        <v>43</v>
      </c>
      <c r="B6" s="74"/>
      <c r="C6" s="43"/>
    </row>
    <row r="7" spans="1:3" x14ac:dyDescent="0.3">
      <c r="A7" s="71" t="s">
        <v>251</v>
      </c>
      <c r="B7" s="60" t="s">
        <v>48</v>
      </c>
      <c r="C7" s="44"/>
    </row>
    <row r="8" spans="1:3" x14ac:dyDescent="0.3">
      <c r="A8" s="72"/>
      <c r="B8" s="60" t="s">
        <v>44</v>
      </c>
      <c r="C8" s="44"/>
    </row>
    <row r="9" spans="1:3" x14ac:dyDescent="0.3">
      <c r="A9" s="72"/>
      <c r="B9" s="60" t="s">
        <v>53</v>
      </c>
      <c r="C9" s="44"/>
    </row>
    <row r="10" spans="1:3" x14ac:dyDescent="0.3">
      <c r="A10" s="72"/>
      <c r="B10" s="60" t="s">
        <v>46</v>
      </c>
      <c r="C10" s="44"/>
    </row>
    <row r="11" spans="1:3" x14ac:dyDescent="0.3">
      <c r="A11" s="72"/>
      <c r="B11" s="60" t="s">
        <v>47</v>
      </c>
      <c r="C11" s="44"/>
    </row>
    <row r="12" spans="1:3" x14ac:dyDescent="0.3">
      <c r="A12" s="72"/>
      <c r="B12" s="60" t="s">
        <v>49</v>
      </c>
      <c r="C12" s="44"/>
    </row>
    <row r="13" spans="1:3" x14ac:dyDescent="0.3">
      <c r="A13" s="72"/>
      <c r="B13" s="60" t="s">
        <v>149</v>
      </c>
      <c r="C13" s="44"/>
    </row>
    <row r="14" spans="1:3" x14ac:dyDescent="0.3">
      <c r="A14" s="72"/>
      <c r="B14" s="60" t="s">
        <v>152</v>
      </c>
      <c r="C14" s="44"/>
    </row>
    <row r="15" spans="1:3" x14ac:dyDescent="0.3">
      <c r="A15" s="72"/>
      <c r="B15" s="60" t="s">
        <v>51</v>
      </c>
      <c r="C15" s="44"/>
    </row>
    <row r="16" spans="1:3" x14ac:dyDescent="0.3">
      <c r="A16" s="72"/>
      <c r="B16" s="60" t="s">
        <v>50</v>
      </c>
      <c r="C16" s="44"/>
    </row>
    <row r="17" spans="1:3" x14ac:dyDescent="0.3">
      <c r="A17" s="72"/>
      <c r="B17" s="60" t="s">
        <v>150</v>
      </c>
      <c r="C17" s="44"/>
    </row>
    <row r="18" spans="1:3" x14ac:dyDescent="0.3">
      <c r="A18" s="72"/>
      <c r="B18" s="60" t="s">
        <v>151</v>
      </c>
      <c r="C18" s="44"/>
    </row>
    <row r="19" spans="1:3" ht="15.75" customHeight="1" x14ac:dyDescent="0.3">
      <c r="A19" s="72"/>
      <c r="B19" s="60" t="s">
        <v>153</v>
      </c>
      <c r="C19" s="44"/>
    </row>
    <row r="20" spans="1:3" ht="15.75" customHeight="1" x14ac:dyDescent="0.3">
      <c r="A20" s="72"/>
      <c r="B20" s="60" t="s">
        <v>45</v>
      </c>
      <c r="C20" s="44"/>
    </row>
    <row r="21" spans="1:3" ht="23.25" customHeight="1" x14ac:dyDescent="0.3">
      <c r="A21" s="72"/>
      <c r="B21" s="60" t="s">
        <v>184</v>
      </c>
      <c r="C21" s="44"/>
    </row>
    <row r="22" spans="1:3" ht="23.25" customHeight="1" x14ac:dyDescent="0.3">
      <c r="A22" s="72"/>
      <c r="B22" s="60" t="s">
        <v>52</v>
      </c>
      <c r="C22" s="44"/>
    </row>
    <row r="23" spans="1:3" x14ac:dyDescent="0.3">
      <c r="A23" s="73"/>
      <c r="B23" s="36" t="s">
        <v>54</v>
      </c>
      <c r="C23" s="66">
        <f>IF(AND(SUM(C7:C22)&gt;=0, SUM(C7:C22)&lt;=100),SUM(C7:C22),"ERROR")</f>
        <v>0</v>
      </c>
    </row>
    <row r="24" spans="1:3" x14ac:dyDescent="0.3">
      <c r="A24" s="71" t="s">
        <v>55</v>
      </c>
      <c r="B24" s="60" t="s">
        <v>194</v>
      </c>
      <c r="C24" s="44"/>
    </row>
    <row r="25" spans="1:3" ht="23.25" customHeight="1" x14ac:dyDescent="0.3">
      <c r="A25" s="72"/>
      <c r="B25" s="60" t="s">
        <v>189</v>
      </c>
      <c r="C25" s="44"/>
    </row>
    <row r="26" spans="1:3" x14ac:dyDescent="0.3">
      <c r="A26" s="72"/>
      <c r="B26" s="60" t="s">
        <v>190</v>
      </c>
      <c r="C26" s="44"/>
    </row>
    <row r="27" spans="1:3" x14ac:dyDescent="0.3">
      <c r="A27" s="72"/>
      <c r="B27" s="60" t="s">
        <v>191</v>
      </c>
      <c r="C27" s="44"/>
    </row>
    <row r="28" spans="1:3" x14ac:dyDescent="0.3">
      <c r="A28" s="72"/>
      <c r="B28" s="60" t="s">
        <v>192</v>
      </c>
      <c r="C28" s="44"/>
    </row>
    <row r="29" spans="1:3" x14ac:dyDescent="0.3">
      <c r="A29" s="73"/>
      <c r="B29" s="60" t="s">
        <v>193</v>
      </c>
      <c r="C29" s="44"/>
    </row>
    <row r="32" spans="1:3" ht="23.25" customHeight="1" x14ac:dyDescent="0.3"/>
    <row r="38" ht="15.75" customHeight="1" x14ac:dyDescent="0.3"/>
    <row r="41" ht="15.75" customHeight="1" x14ac:dyDescent="0.3"/>
    <row r="50" ht="15.75" customHeight="1" x14ac:dyDescent="0.3"/>
    <row r="51" ht="21" customHeight="1" x14ac:dyDescent="0.3"/>
  </sheetData>
  <sheetProtection sheet="1" scenarios="1"/>
  <mergeCells count="5">
    <mergeCell ref="A24:A29"/>
    <mergeCell ref="A4:B4"/>
    <mergeCell ref="A5:B5"/>
    <mergeCell ref="A6:B6"/>
    <mergeCell ref="A7:A23"/>
  </mergeCells>
  <pageMargins left="0.7" right="0.7" top="0.75" bottom="0.75" header="0.3" footer="0.3"/>
  <pageSetup scale="86" orientation="portrait" r:id="rId1"/>
  <colBreaks count="1" manualBreakCount="1">
    <brk id="3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E2EF-40DC-4B45-A1AE-23C640859B1A}">
  <sheetPr codeName="Hoja20"/>
  <dimension ref="C2:E14"/>
  <sheetViews>
    <sheetView workbookViewId="0">
      <selection activeCell="G25" sqref="G25"/>
    </sheetView>
  </sheetViews>
  <sheetFormatPr baseColWidth="10" defaultColWidth="11.42578125" defaultRowHeight="15" x14ac:dyDescent="0.25"/>
  <cols>
    <col min="3" max="3" width="14.140625" bestFit="1" customWidth="1"/>
  </cols>
  <sheetData>
    <row r="2" spans="3:5" x14ac:dyDescent="0.25">
      <c r="C2" t="s">
        <v>39</v>
      </c>
      <c r="E2" t="s">
        <v>40</v>
      </c>
    </row>
    <row r="3" spans="3:5" x14ac:dyDescent="0.25">
      <c r="C3" s="1" t="s">
        <v>129</v>
      </c>
      <c r="E3" t="s">
        <v>130</v>
      </c>
    </row>
    <row r="4" spans="3:5" x14ac:dyDescent="0.25">
      <c r="C4" s="1" t="s">
        <v>131</v>
      </c>
      <c r="E4" t="s">
        <v>111</v>
      </c>
    </row>
    <row r="5" spans="3:5" x14ac:dyDescent="0.25">
      <c r="E5" t="s">
        <v>112</v>
      </c>
    </row>
    <row r="6" spans="3:5" x14ac:dyDescent="0.25">
      <c r="E6" t="s">
        <v>113</v>
      </c>
    </row>
    <row r="7" spans="3:5" x14ac:dyDescent="0.25">
      <c r="E7" t="s">
        <v>114</v>
      </c>
    </row>
    <row r="8" spans="3:5" x14ac:dyDescent="0.25">
      <c r="E8" t="s">
        <v>115</v>
      </c>
    </row>
    <row r="9" spans="3:5" x14ac:dyDescent="0.25">
      <c r="E9" t="s">
        <v>116</v>
      </c>
    </row>
    <row r="10" spans="3:5" x14ac:dyDescent="0.25">
      <c r="E10" t="s">
        <v>132</v>
      </c>
    </row>
    <row r="11" spans="3:5" x14ac:dyDescent="0.25">
      <c r="E11" t="s">
        <v>133</v>
      </c>
    </row>
    <row r="12" spans="3:5" x14ac:dyDescent="0.25">
      <c r="E12" t="s">
        <v>134</v>
      </c>
    </row>
    <row r="13" spans="3:5" x14ac:dyDescent="0.25">
      <c r="E13" t="s">
        <v>120</v>
      </c>
    </row>
    <row r="14" spans="3:5" x14ac:dyDescent="0.25">
      <c r="E1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E8B1-2798-4165-9922-CAF3E55C9B2F}">
  <sheetPr codeName="Hoja3"/>
  <dimension ref="A1:R39"/>
  <sheetViews>
    <sheetView tabSelected="1" view="pageBreakPreview" topLeftCell="A17" zoomScale="175" zoomScaleNormal="70" zoomScaleSheetLayoutView="175" workbookViewId="0">
      <selection activeCell="A24" sqref="A24:XFD24"/>
    </sheetView>
  </sheetViews>
  <sheetFormatPr baseColWidth="10" defaultColWidth="11.42578125" defaultRowHeight="15" x14ac:dyDescent="0.3"/>
  <cols>
    <col min="1" max="1" width="21.42578125" style="2" bestFit="1" customWidth="1"/>
    <col min="2" max="3" width="11.42578125" style="2"/>
    <col min="4" max="4" width="7.7109375" style="2" customWidth="1"/>
    <col min="5" max="5" width="10.5703125" style="2" customWidth="1"/>
    <col min="6" max="15" width="7.7109375" style="2" customWidth="1"/>
    <col min="16" max="16" width="13.85546875" style="2" customWidth="1"/>
    <col min="17" max="17" width="10.28515625" style="2" customWidth="1"/>
    <col min="18" max="16384" width="11.42578125" style="2"/>
  </cols>
  <sheetData>
    <row r="1" spans="1:18" ht="92.25" customHeight="1" x14ac:dyDescent="0.3"/>
    <row r="3" spans="1:18" ht="21" customHeight="1" x14ac:dyDescent="0.3">
      <c r="A3" s="75" t="s">
        <v>195</v>
      </c>
      <c r="B3" s="75"/>
      <c r="C3" s="81"/>
      <c r="D3" s="75" t="s">
        <v>56</v>
      </c>
      <c r="E3" s="75" t="s">
        <v>57</v>
      </c>
      <c r="F3" s="75" t="s">
        <v>58</v>
      </c>
      <c r="G3" s="75" t="s">
        <v>59</v>
      </c>
      <c r="H3" s="75" t="s">
        <v>60</v>
      </c>
      <c r="I3" s="75" t="s">
        <v>61</v>
      </c>
      <c r="J3" s="75" t="s">
        <v>62</v>
      </c>
      <c r="K3" s="75" t="s">
        <v>63</v>
      </c>
      <c r="L3" s="75" t="s">
        <v>64</v>
      </c>
      <c r="M3" s="75" t="s">
        <v>65</v>
      </c>
      <c r="N3" s="75" t="s">
        <v>66</v>
      </c>
      <c r="O3" s="75" t="s">
        <v>67</v>
      </c>
      <c r="P3" s="79" t="s">
        <v>198</v>
      </c>
      <c r="Q3" s="75" t="s">
        <v>68</v>
      </c>
      <c r="R3" s="77" t="s">
        <v>69</v>
      </c>
    </row>
    <row r="4" spans="1:18" ht="21" customHeight="1" x14ac:dyDescent="0.3">
      <c r="A4" s="75"/>
      <c r="B4" s="75"/>
      <c r="C4" s="81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80"/>
      <c r="Q4" s="75"/>
      <c r="R4" s="77"/>
    </row>
    <row r="5" spans="1:18" x14ac:dyDescent="0.3">
      <c r="A5" s="75" t="s">
        <v>70</v>
      </c>
      <c r="B5" s="75"/>
      <c r="C5" s="16" t="s">
        <v>71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66">
        <f>IFERROR((SUM(D5:O5)/(P5/30.45)),0)</f>
        <v>0</v>
      </c>
      <c r="R5" s="77"/>
    </row>
    <row r="6" spans="1:18" x14ac:dyDescent="0.3">
      <c r="A6" s="75"/>
      <c r="B6" s="75"/>
      <c r="C6" s="16" t="s">
        <v>72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66">
        <f t="shared" ref="Q6:Q11" si="0">IFERROR((SUM(D6:O6)/(P6/30.45)),0)</f>
        <v>0</v>
      </c>
      <c r="R6" s="77"/>
    </row>
    <row r="7" spans="1:18" x14ac:dyDescent="0.3">
      <c r="A7" s="75" t="s">
        <v>73</v>
      </c>
      <c r="B7" s="75"/>
      <c r="C7" s="16" t="s">
        <v>74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66">
        <f t="shared" si="0"/>
        <v>0</v>
      </c>
      <c r="R7" s="77"/>
    </row>
    <row r="8" spans="1:18" x14ac:dyDescent="0.3">
      <c r="A8" s="75" t="s">
        <v>75</v>
      </c>
      <c r="B8" s="75"/>
      <c r="C8" s="16" t="s">
        <v>76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66">
        <f t="shared" si="0"/>
        <v>0</v>
      </c>
      <c r="R8" s="77"/>
    </row>
    <row r="9" spans="1:18" x14ac:dyDescent="0.3">
      <c r="A9" s="75" t="s">
        <v>77</v>
      </c>
      <c r="B9" s="75"/>
      <c r="C9" s="16" t="s">
        <v>78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66">
        <f t="shared" si="0"/>
        <v>0</v>
      </c>
      <c r="R9" s="77"/>
    </row>
    <row r="10" spans="1:18" x14ac:dyDescent="0.3">
      <c r="A10" s="75" t="s">
        <v>79</v>
      </c>
      <c r="B10" s="75"/>
      <c r="C10" s="16" t="s">
        <v>80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6">
        <f t="shared" si="0"/>
        <v>0</v>
      </c>
      <c r="R10" s="77"/>
    </row>
    <row r="11" spans="1:18" x14ac:dyDescent="0.3">
      <c r="A11" s="76" t="s">
        <v>81</v>
      </c>
      <c r="B11" s="76"/>
      <c r="C11" s="40"/>
      <c r="D11" s="41">
        <f t="shared" ref="D11:O11" si="1">IF((D5+D6)-D7-D8-D9-D10&gt;=0,(D5+D6)-D7-D8-D9-D10,"ERROR")</f>
        <v>0</v>
      </c>
      <c r="E11" s="68">
        <f t="shared" si="1"/>
        <v>0</v>
      </c>
      <c r="F11" s="68">
        <f t="shared" si="1"/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0</v>
      </c>
      <c r="K11" s="68">
        <f t="shared" si="1"/>
        <v>0</v>
      </c>
      <c r="L11" s="68">
        <f t="shared" si="1"/>
        <v>0</v>
      </c>
      <c r="M11" s="68">
        <f t="shared" si="1"/>
        <v>0</v>
      </c>
      <c r="N11" s="68">
        <f t="shared" si="1"/>
        <v>0</v>
      </c>
      <c r="O11" s="68">
        <f t="shared" si="1"/>
        <v>0</v>
      </c>
      <c r="P11" s="69"/>
      <c r="Q11" s="66">
        <f t="shared" si="0"/>
        <v>0</v>
      </c>
      <c r="R11" s="77"/>
    </row>
    <row r="12" spans="1:18" x14ac:dyDescent="0.3">
      <c r="A12" s="76" t="s">
        <v>82</v>
      </c>
      <c r="B12" s="76"/>
      <c r="C12" s="40"/>
      <c r="D12" s="68">
        <f>IF(D5+D6=0,0,IF(SUM(D7:D10)/(D5+D6)*100&lt;=100,(SUM(D7:D10)/(D5+D6)),"ERROR"))</f>
        <v>0</v>
      </c>
      <c r="E12" s="68">
        <f>IF(E5+E6=0,0,IF(SUM(E7:E10)/(E5+E6)*100&lt;=100,(SUM(E7:E10)/(E5+E6)),"ERROR"))</f>
        <v>0</v>
      </c>
      <c r="F12" s="68">
        <f t="shared" ref="F12:O12" si="2">IF(F5+F6=0,0,IF(SUM(F7:F10)/(F5+F6)*100&lt;=100,(SUM(F7:F10)/(F5+F6)),"ERROR"))</f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20" t="s">
        <v>165</v>
      </c>
      <c r="Q12" s="66">
        <f>(SUM(D12:O12))/12</f>
        <v>0</v>
      </c>
      <c r="R12" s="77"/>
    </row>
    <row r="14" spans="1:18" ht="15" customHeight="1" x14ac:dyDescent="0.3">
      <c r="A14" s="75" t="s">
        <v>195</v>
      </c>
      <c r="B14" s="75"/>
      <c r="C14" s="81"/>
      <c r="D14" s="75" t="s">
        <v>56</v>
      </c>
      <c r="E14" s="75" t="s">
        <v>57</v>
      </c>
      <c r="F14" s="75" t="s">
        <v>58</v>
      </c>
      <c r="G14" s="75" t="s">
        <v>59</v>
      </c>
      <c r="H14" s="75" t="s">
        <v>60</v>
      </c>
      <c r="I14" s="75" t="s">
        <v>61</v>
      </c>
      <c r="J14" s="75" t="s">
        <v>62</v>
      </c>
      <c r="K14" s="75" t="s">
        <v>63</v>
      </c>
      <c r="L14" s="75" t="s">
        <v>64</v>
      </c>
      <c r="M14" s="75" t="s">
        <v>65</v>
      </c>
      <c r="N14" s="75" t="s">
        <v>66</v>
      </c>
      <c r="O14" s="75" t="s">
        <v>67</v>
      </c>
      <c r="P14" s="79" t="s">
        <v>198</v>
      </c>
      <c r="Q14" s="75" t="s">
        <v>68</v>
      </c>
      <c r="R14" s="77" t="s">
        <v>83</v>
      </c>
    </row>
    <row r="15" spans="1:18" ht="32.25" customHeight="1" x14ac:dyDescent="0.3">
      <c r="A15" s="75"/>
      <c r="B15" s="75"/>
      <c r="C15" s="81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80"/>
      <c r="Q15" s="75"/>
      <c r="R15" s="77"/>
    </row>
    <row r="16" spans="1:18" x14ac:dyDescent="0.3">
      <c r="A16" s="75" t="s">
        <v>70</v>
      </c>
      <c r="B16" s="75"/>
      <c r="C16" s="16" t="s">
        <v>71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18">
        <f t="shared" ref="Q16:Q22" si="3">IFERROR((SUM(D16:O16)/(P16/30.45)),0)</f>
        <v>0</v>
      </c>
      <c r="R16" s="77"/>
    </row>
    <row r="17" spans="1:18" x14ac:dyDescent="0.3">
      <c r="A17" s="75"/>
      <c r="B17" s="75"/>
      <c r="C17" s="16" t="s">
        <v>72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6">
        <f t="shared" si="3"/>
        <v>0</v>
      </c>
      <c r="R17" s="77"/>
    </row>
    <row r="18" spans="1:18" x14ac:dyDescent="0.3">
      <c r="A18" s="75" t="s">
        <v>73</v>
      </c>
      <c r="B18" s="75"/>
      <c r="C18" s="16" t="s">
        <v>74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66">
        <f t="shared" si="3"/>
        <v>0</v>
      </c>
      <c r="R18" s="77"/>
    </row>
    <row r="19" spans="1:18" x14ac:dyDescent="0.3">
      <c r="A19" s="75" t="s">
        <v>75</v>
      </c>
      <c r="B19" s="75"/>
      <c r="C19" s="16" t="s">
        <v>76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66">
        <f t="shared" si="3"/>
        <v>0</v>
      </c>
      <c r="R19" s="77"/>
    </row>
    <row r="20" spans="1:18" x14ac:dyDescent="0.3">
      <c r="A20" s="75" t="s">
        <v>77</v>
      </c>
      <c r="B20" s="75"/>
      <c r="C20" s="16" t="s">
        <v>78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66">
        <f t="shared" si="3"/>
        <v>0</v>
      </c>
      <c r="R20" s="77"/>
    </row>
    <row r="21" spans="1:18" x14ac:dyDescent="0.3">
      <c r="A21" s="75" t="s">
        <v>79</v>
      </c>
      <c r="B21" s="75"/>
      <c r="C21" s="16" t="s">
        <v>80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66">
        <f t="shared" si="3"/>
        <v>0</v>
      </c>
      <c r="R21" s="77"/>
    </row>
    <row r="22" spans="1:18" x14ac:dyDescent="0.3">
      <c r="A22" s="76" t="s">
        <v>81</v>
      </c>
      <c r="B22" s="76"/>
      <c r="C22" s="19"/>
      <c r="D22" s="18">
        <f t="shared" ref="D22" si="4">IF((D16+D17)-D18-D19-D20-D21&gt;=0,(D16+D17)-D18-D19-D20-D21,"ERROR")</f>
        <v>0</v>
      </c>
      <c r="E22" s="68">
        <f t="shared" ref="E22" si="5">IF((E16+E17)-E18-E19-E20-E21&gt;=0,(E16+E17)-E18-E19-E20-E21,"ERROR")</f>
        <v>0</v>
      </c>
      <c r="F22" s="68">
        <f t="shared" ref="F22" si="6">IF((F16+F17)-F18-F19-F20-F21&gt;=0,(F16+F17)-F18-F19-F20-F21,"ERROR")</f>
        <v>0</v>
      </c>
      <c r="G22" s="68">
        <f t="shared" ref="G22" si="7">IF((G16+G17)-G18-G19-G20-G21&gt;=0,(G16+G17)-G18-G19-G20-G21,"ERROR")</f>
        <v>0</v>
      </c>
      <c r="H22" s="68">
        <f t="shared" ref="H22" si="8">IF((H16+H17)-H18-H19-H20-H21&gt;=0,(H16+H17)-H18-H19-H20-H21,"ERROR")</f>
        <v>0</v>
      </c>
      <c r="I22" s="68">
        <f t="shared" ref="I22" si="9">IF((I16+I17)-I18-I19-I20-I21&gt;=0,(I16+I17)-I18-I19-I20-I21,"ERROR")</f>
        <v>0</v>
      </c>
      <c r="J22" s="68">
        <f t="shared" ref="J22" si="10">IF((J16+J17)-J18-J19-J20-J21&gt;=0,(J16+J17)-J18-J19-J20-J21,"ERROR")</f>
        <v>0</v>
      </c>
      <c r="K22" s="68">
        <f t="shared" ref="K22" si="11">IF((K16+K17)-K18-K19-K20-K21&gt;=0,(K16+K17)-K18-K19-K20-K21,"ERROR")</f>
        <v>0</v>
      </c>
      <c r="L22" s="68">
        <f t="shared" ref="L22" si="12">IF((L16+L17)-L18-L19-L20-L21&gt;=0,(L16+L17)-L18-L19-L20-L21,"ERROR")</f>
        <v>0</v>
      </c>
      <c r="M22" s="68">
        <f t="shared" ref="M22" si="13">IF((M16+M17)-M18-M19-M20-M21&gt;=0,(M16+M17)-M18-M19-M20-M21,"ERROR")</f>
        <v>0</v>
      </c>
      <c r="N22" s="68">
        <f t="shared" ref="N22" si="14">IF((N16+N17)-N18-N19-N20-N21&gt;=0,(N16+N17)-N18-N19-N20-N21,"ERROR")</f>
        <v>0</v>
      </c>
      <c r="O22" s="68">
        <f t="shared" ref="O22" si="15">IF((O16+O17)-O18-O19-O20-O21&gt;=0,(O16+O17)-O18-O19-O20-O21,"ERROR")</f>
        <v>0</v>
      </c>
      <c r="P22" s="69"/>
      <c r="Q22" s="66">
        <f t="shared" si="3"/>
        <v>0</v>
      </c>
      <c r="R22" s="77"/>
    </row>
    <row r="23" spans="1:18" x14ac:dyDescent="0.3">
      <c r="A23" s="76" t="s">
        <v>82</v>
      </c>
      <c r="B23" s="76"/>
      <c r="C23" s="19"/>
      <c r="D23" s="18">
        <f>IF(D16+D17=0,0,IF(SUM(D18:D21)/(D16+D17)*100&lt;=100,(SUM(D18:D21)/(D16+D17)),"ERROR"))</f>
        <v>0</v>
      </c>
      <c r="E23" s="68">
        <f t="shared" ref="E23:O23" si="16">IF(E16+E17=0,0,IF(SUM(E18:E21)/(E16+E17)*100&lt;=100,(SUM(E18:E21)/(E16+E17)),"ERROR"))</f>
        <v>0</v>
      </c>
      <c r="F23" s="68">
        <f t="shared" si="16"/>
        <v>0</v>
      </c>
      <c r="G23" s="68">
        <f t="shared" si="16"/>
        <v>0</v>
      </c>
      <c r="H23" s="68">
        <f t="shared" si="16"/>
        <v>0</v>
      </c>
      <c r="I23" s="68">
        <f t="shared" si="16"/>
        <v>0</v>
      </c>
      <c r="J23" s="68">
        <f t="shared" si="16"/>
        <v>0</v>
      </c>
      <c r="K23" s="68">
        <f t="shared" si="16"/>
        <v>0</v>
      </c>
      <c r="L23" s="68">
        <f t="shared" si="16"/>
        <v>0</v>
      </c>
      <c r="M23" s="68">
        <f t="shared" si="16"/>
        <v>0</v>
      </c>
      <c r="N23" s="68">
        <f t="shared" si="16"/>
        <v>0</v>
      </c>
      <c r="O23" s="68">
        <f t="shared" si="16"/>
        <v>0</v>
      </c>
      <c r="P23" s="20" t="s">
        <v>165</v>
      </c>
      <c r="Q23" s="18">
        <f>(SUM(D23:O23))/12</f>
        <v>0</v>
      </c>
      <c r="R23" s="77"/>
    </row>
    <row r="24" spans="1:18" x14ac:dyDescent="0.3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8" ht="15" customHeight="1" x14ac:dyDescent="0.3">
      <c r="A25" s="75" t="s">
        <v>195</v>
      </c>
      <c r="B25" s="75"/>
      <c r="C25" s="81"/>
      <c r="D25" s="75" t="s">
        <v>56</v>
      </c>
      <c r="E25" s="75" t="s">
        <v>57</v>
      </c>
      <c r="F25" s="75" t="s">
        <v>58</v>
      </c>
      <c r="G25" s="75" t="s">
        <v>59</v>
      </c>
      <c r="H25" s="75" t="s">
        <v>60</v>
      </c>
      <c r="I25" s="75" t="s">
        <v>61</v>
      </c>
      <c r="J25" s="75" t="s">
        <v>62</v>
      </c>
      <c r="K25" s="75" t="s">
        <v>63</v>
      </c>
      <c r="L25" s="75" t="s">
        <v>64</v>
      </c>
      <c r="M25" s="75" t="s">
        <v>65</v>
      </c>
      <c r="N25" s="75" t="s">
        <v>66</v>
      </c>
      <c r="O25" s="75" t="s">
        <v>67</v>
      </c>
      <c r="P25" s="79" t="s">
        <v>198</v>
      </c>
      <c r="Q25" s="75" t="s">
        <v>68</v>
      </c>
      <c r="R25" s="78" t="s">
        <v>84</v>
      </c>
    </row>
    <row r="26" spans="1:18" ht="30" customHeight="1" x14ac:dyDescent="0.3">
      <c r="A26" s="75"/>
      <c r="B26" s="75"/>
      <c r="C26" s="81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0"/>
      <c r="Q26" s="75"/>
      <c r="R26" s="78"/>
    </row>
    <row r="27" spans="1:18" x14ac:dyDescent="0.3">
      <c r="A27" s="75" t="s">
        <v>70</v>
      </c>
      <c r="B27" s="75"/>
      <c r="C27" s="16" t="s">
        <v>71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8">
        <f t="shared" ref="Q27:Q33" si="17">IFERROR((SUM(D27:O27)/(P27/30.45)),0)</f>
        <v>0</v>
      </c>
      <c r="R27" s="78"/>
    </row>
    <row r="28" spans="1:18" x14ac:dyDescent="0.3">
      <c r="A28" s="75"/>
      <c r="B28" s="75"/>
      <c r="C28" s="16" t="s">
        <v>72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6">
        <f t="shared" si="17"/>
        <v>0</v>
      </c>
      <c r="R28" s="78"/>
    </row>
    <row r="29" spans="1:18" x14ac:dyDescent="0.3">
      <c r="A29" s="75" t="s">
        <v>73</v>
      </c>
      <c r="B29" s="75"/>
      <c r="C29" s="16" t="s">
        <v>74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66">
        <f t="shared" si="17"/>
        <v>0</v>
      </c>
      <c r="R29" s="78"/>
    </row>
    <row r="30" spans="1:18" x14ac:dyDescent="0.3">
      <c r="A30" s="75" t="s">
        <v>75</v>
      </c>
      <c r="B30" s="75"/>
      <c r="C30" s="16" t="s">
        <v>76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66">
        <f t="shared" si="17"/>
        <v>0</v>
      </c>
      <c r="R30" s="78"/>
    </row>
    <row r="31" spans="1:18" x14ac:dyDescent="0.3">
      <c r="A31" s="75" t="s">
        <v>77</v>
      </c>
      <c r="B31" s="75"/>
      <c r="C31" s="16" t="s">
        <v>78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66">
        <f t="shared" si="17"/>
        <v>0</v>
      </c>
      <c r="R31" s="78"/>
    </row>
    <row r="32" spans="1:18" x14ac:dyDescent="0.3">
      <c r="A32" s="75" t="s">
        <v>79</v>
      </c>
      <c r="B32" s="75"/>
      <c r="C32" s="16" t="s">
        <v>80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66">
        <f t="shared" si="17"/>
        <v>0</v>
      </c>
      <c r="R32" s="78"/>
    </row>
    <row r="33" spans="1:18" x14ac:dyDescent="0.3">
      <c r="A33" s="76" t="s">
        <v>81</v>
      </c>
      <c r="B33" s="76"/>
      <c r="C33" s="19"/>
      <c r="D33" s="18">
        <f t="shared" ref="D33" si="18">IF((D27+D28)-D29-D30-D31-D32&gt;=0,(D27+D28)-D29-D30-D31-D32,"ERROR")</f>
        <v>0</v>
      </c>
      <c r="E33" s="68">
        <f t="shared" ref="E33" si="19">IF((E27+E28)-E29-E30-E31-E32&gt;=0,(E27+E28)-E29-E30-E31-E32,"ERROR")</f>
        <v>0</v>
      </c>
      <c r="F33" s="68">
        <f t="shared" ref="F33" si="20">IF((F27+F28)-F29-F30-F31-F32&gt;=0,(F27+F28)-F29-F30-F31-F32,"ERROR")</f>
        <v>0</v>
      </c>
      <c r="G33" s="68">
        <f t="shared" ref="G33" si="21">IF((G27+G28)-G29-G30-G31-G32&gt;=0,(G27+G28)-G29-G30-G31-G32,"ERROR")</f>
        <v>0</v>
      </c>
      <c r="H33" s="68">
        <f t="shared" ref="H33" si="22">IF((H27+H28)-H29-H30-H31-H32&gt;=0,(H27+H28)-H29-H30-H31-H32,"ERROR")</f>
        <v>0</v>
      </c>
      <c r="I33" s="68">
        <f t="shared" ref="I33" si="23">IF((I27+I28)-I29-I30-I31-I32&gt;=0,(I27+I28)-I29-I30-I31-I32,"ERROR")</f>
        <v>0</v>
      </c>
      <c r="J33" s="68">
        <f t="shared" ref="J33" si="24">IF((J27+J28)-J29-J30-J31-J32&gt;=0,(J27+J28)-J29-J30-J31-J32,"ERROR")</f>
        <v>0</v>
      </c>
      <c r="K33" s="68">
        <f t="shared" ref="K33" si="25">IF((K27+K28)-K29-K30-K31-K32&gt;=0,(K27+K28)-K29-K30-K31-K32,"ERROR")</f>
        <v>0</v>
      </c>
      <c r="L33" s="68">
        <f t="shared" ref="L33" si="26">IF((L27+L28)-L29-L30-L31-L32&gt;=0,(L27+L28)-L29-L30-L31-L32,"ERROR")</f>
        <v>0</v>
      </c>
      <c r="M33" s="68">
        <f t="shared" ref="M33" si="27">IF((M27+M28)-M29-M30-M31-M32&gt;=0,(M27+M28)-M29-M30-M31-M32,"ERROR")</f>
        <v>0</v>
      </c>
      <c r="N33" s="68">
        <f t="shared" ref="N33" si="28">IF((N27+N28)-N29-N30-N31-N32&gt;=0,(N27+N28)-N29-N30-N31-N32,"ERROR")</f>
        <v>0</v>
      </c>
      <c r="O33" s="68">
        <f t="shared" ref="O33" si="29">IF((O27+O28)-O29-O30-O31-O32&gt;=0,(O27+O28)-O29-O30-O31-O32,"ERROR")</f>
        <v>0</v>
      </c>
      <c r="P33" s="69"/>
      <c r="Q33" s="66">
        <f t="shared" si="17"/>
        <v>0</v>
      </c>
      <c r="R33" s="78"/>
    </row>
    <row r="34" spans="1:18" x14ac:dyDescent="0.3">
      <c r="A34" s="76" t="s">
        <v>82</v>
      </c>
      <c r="B34" s="76"/>
      <c r="C34" s="19"/>
      <c r="D34" s="18">
        <f>IF(D27+D28=0,0,IF(SUM(D29:D32)/(D27+D28)*100&lt;=100,(SUM(D29:D32)/(D27+D28)),"ERROR"))</f>
        <v>0</v>
      </c>
      <c r="E34" s="68">
        <f t="shared" ref="E34:O34" si="30">IF(E27+E28=0,0,IF(SUM(E29:E32)/(E27+E28)*100&lt;=100,(SUM(E29:E32)/(E27+E28)),"ERROR"))</f>
        <v>0</v>
      </c>
      <c r="F34" s="68">
        <f t="shared" si="30"/>
        <v>0</v>
      </c>
      <c r="G34" s="68">
        <f t="shared" si="30"/>
        <v>0</v>
      </c>
      <c r="H34" s="68">
        <f t="shared" si="30"/>
        <v>0</v>
      </c>
      <c r="I34" s="68">
        <f t="shared" si="30"/>
        <v>0</v>
      </c>
      <c r="J34" s="68">
        <f t="shared" si="30"/>
        <v>0</v>
      </c>
      <c r="K34" s="68">
        <f t="shared" si="30"/>
        <v>0</v>
      </c>
      <c r="L34" s="68">
        <f t="shared" si="30"/>
        <v>0</v>
      </c>
      <c r="M34" s="68">
        <f t="shared" si="30"/>
        <v>0</v>
      </c>
      <c r="N34" s="68">
        <f t="shared" si="30"/>
        <v>0</v>
      </c>
      <c r="O34" s="68">
        <f t="shared" si="30"/>
        <v>0</v>
      </c>
      <c r="P34" s="20" t="s">
        <v>165</v>
      </c>
      <c r="Q34" s="18">
        <f>(SUM(D34:O34))/12</f>
        <v>0</v>
      </c>
      <c r="R34" s="78"/>
    </row>
    <row r="39" spans="1:18" ht="22.5" customHeight="1" x14ac:dyDescent="0.3"/>
  </sheetData>
  <sheetProtection sheet="1" scenarios="1"/>
  <mergeCells count="72">
    <mergeCell ref="A3:B4"/>
    <mergeCell ref="E3:E4"/>
    <mergeCell ref="F3:F4"/>
    <mergeCell ref="G3:G4"/>
    <mergeCell ref="H3:H4"/>
    <mergeCell ref="D3:D4"/>
    <mergeCell ref="C3:C4"/>
    <mergeCell ref="I3:I4"/>
    <mergeCell ref="J3:J4"/>
    <mergeCell ref="K3:K4"/>
    <mergeCell ref="O3:O4"/>
    <mergeCell ref="Q3:Q4"/>
    <mergeCell ref="L3:L4"/>
    <mergeCell ref="M3:M4"/>
    <mergeCell ref="N3:N4"/>
    <mergeCell ref="P3:P4"/>
    <mergeCell ref="A12:B12"/>
    <mergeCell ref="A5:B6"/>
    <mergeCell ref="A7:B7"/>
    <mergeCell ref="A8:B8"/>
    <mergeCell ref="A9:B9"/>
    <mergeCell ref="A10:B10"/>
    <mergeCell ref="A11:B11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Q14:Q15"/>
    <mergeCell ref="P14:P15"/>
    <mergeCell ref="A16:B17"/>
    <mergeCell ref="A18:B18"/>
    <mergeCell ref="A19:B19"/>
    <mergeCell ref="A20:B20"/>
    <mergeCell ref="A21:B21"/>
    <mergeCell ref="H25:H26"/>
    <mergeCell ref="I25:I26"/>
    <mergeCell ref="A22:B22"/>
    <mergeCell ref="A23:B23"/>
    <mergeCell ref="A25:B26"/>
    <mergeCell ref="C25:C26"/>
    <mergeCell ref="D25:D26"/>
    <mergeCell ref="E25:E26"/>
    <mergeCell ref="F25:F26"/>
    <mergeCell ref="G25:G26"/>
    <mergeCell ref="R3:R12"/>
    <mergeCell ref="R14:R23"/>
    <mergeCell ref="R25:R34"/>
    <mergeCell ref="O25:O26"/>
    <mergeCell ref="Q25:Q26"/>
    <mergeCell ref="P25:P26"/>
    <mergeCell ref="A31:B31"/>
    <mergeCell ref="A32:B32"/>
    <mergeCell ref="A33:B33"/>
    <mergeCell ref="A34:B34"/>
    <mergeCell ref="A27:B28"/>
    <mergeCell ref="A29:B29"/>
    <mergeCell ref="A30:B30"/>
    <mergeCell ref="J25:J26"/>
    <mergeCell ref="K25:K26"/>
    <mergeCell ref="L25:L26"/>
    <mergeCell ref="M25:M26"/>
    <mergeCell ref="N25:N26"/>
  </mergeCells>
  <pageMargins left="0.7" right="0.7" top="0.75" bottom="0.75" header="0.3" footer="0.3"/>
  <pageSetup scale="6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9F89-49AB-4818-BECD-435CF2DCB2A3}">
  <sheetPr codeName="Hoja4"/>
  <dimension ref="A1:Q23"/>
  <sheetViews>
    <sheetView view="pageBreakPreview" zoomScale="160" zoomScaleNormal="40" zoomScaleSheetLayoutView="160" workbookViewId="0">
      <selection activeCell="P26" sqref="P26"/>
    </sheetView>
  </sheetViews>
  <sheetFormatPr baseColWidth="10" defaultColWidth="11.42578125" defaultRowHeight="15" x14ac:dyDescent="0.3"/>
  <cols>
    <col min="1" max="1" width="21.42578125" style="2" bestFit="1" customWidth="1"/>
    <col min="2" max="3" width="11.42578125" style="2"/>
    <col min="4" max="4" width="7.7109375" style="2" customWidth="1"/>
    <col min="5" max="5" width="9.85546875" style="2" customWidth="1"/>
    <col min="6" max="15" width="7.7109375" style="2" customWidth="1"/>
    <col min="16" max="16" width="10.28515625" style="2" customWidth="1"/>
    <col min="17" max="16384" width="11.42578125" style="2"/>
  </cols>
  <sheetData>
    <row r="1" spans="1:17" ht="92.25" customHeight="1" x14ac:dyDescent="0.3"/>
    <row r="3" spans="1:17" ht="21" customHeight="1" x14ac:dyDescent="0.3">
      <c r="A3" s="75" t="s">
        <v>195</v>
      </c>
      <c r="B3" s="75"/>
      <c r="C3" s="90"/>
      <c r="D3" s="91" t="str">
        <f>'Programa Mensual'!$R$3:$R$12</f>
        <v>Año 1</v>
      </c>
      <c r="E3" s="87" t="str">
        <f>'Programa Mensual'!$R$14</f>
        <v>Año 2</v>
      </c>
      <c r="F3" s="84" t="str">
        <f>'Programa Mensual'!$R$25</f>
        <v>Año 3</v>
      </c>
      <c r="G3" s="84" t="s">
        <v>139</v>
      </c>
      <c r="H3" s="84" t="s">
        <v>140</v>
      </c>
      <c r="I3" s="84" t="s">
        <v>141</v>
      </c>
      <c r="J3" s="84" t="s">
        <v>142</v>
      </c>
      <c r="K3" s="84" t="s">
        <v>143</v>
      </c>
      <c r="L3" s="84" t="s">
        <v>144</v>
      </c>
      <c r="M3" s="84" t="s">
        <v>145</v>
      </c>
      <c r="N3" s="84" t="s">
        <v>146</v>
      </c>
      <c r="O3" s="84" t="s">
        <v>138</v>
      </c>
      <c r="P3" s="86" t="s">
        <v>68</v>
      </c>
      <c r="Q3" s="89" t="s">
        <v>147</v>
      </c>
    </row>
    <row r="4" spans="1:17" ht="21" customHeight="1" x14ac:dyDescent="0.3">
      <c r="A4" s="75"/>
      <c r="B4" s="75"/>
      <c r="C4" s="90"/>
      <c r="D4" s="91"/>
      <c r="E4" s="88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89"/>
    </row>
    <row r="5" spans="1:17" x14ac:dyDescent="0.3">
      <c r="A5" s="86" t="s">
        <v>70</v>
      </c>
      <c r="B5" s="86"/>
      <c r="C5" s="31" t="s">
        <v>71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22">
        <f t="shared" ref="P5:P11" si="0">IFERROR((SUM(C5:N5)/(O5/30.45)),0)</f>
        <v>0</v>
      </c>
      <c r="Q5" s="89"/>
    </row>
    <row r="6" spans="1:17" x14ac:dyDescent="0.3">
      <c r="A6" s="86"/>
      <c r="B6" s="86"/>
      <c r="C6" s="31" t="s">
        <v>72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2">
        <f t="shared" si="0"/>
        <v>0</v>
      </c>
      <c r="Q6" s="89"/>
    </row>
    <row r="7" spans="1:17" x14ac:dyDescent="0.3">
      <c r="A7" s="86" t="s">
        <v>73</v>
      </c>
      <c r="B7" s="86"/>
      <c r="C7" s="31" t="s">
        <v>74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2">
        <f t="shared" si="0"/>
        <v>0</v>
      </c>
      <c r="Q7" s="89"/>
    </row>
    <row r="8" spans="1:17" x14ac:dyDescent="0.3">
      <c r="A8" s="86" t="s">
        <v>75</v>
      </c>
      <c r="B8" s="86"/>
      <c r="C8" s="31" t="s">
        <v>76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22">
        <f t="shared" si="0"/>
        <v>0</v>
      </c>
      <c r="Q8" s="89"/>
    </row>
    <row r="9" spans="1:17" x14ac:dyDescent="0.3">
      <c r="A9" s="86" t="s">
        <v>77</v>
      </c>
      <c r="B9" s="86"/>
      <c r="C9" s="31" t="s">
        <v>78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22">
        <f t="shared" si="0"/>
        <v>0</v>
      </c>
      <c r="Q9" s="89"/>
    </row>
    <row r="10" spans="1:17" x14ac:dyDescent="0.3">
      <c r="A10" s="86" t="s">
        <v>79</v>
      </c>
      <c r="B10" s="86"/>
      <c r="C10" s="31" t="s">
        <v>80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22">
        <f t="shared" si="0"/>
        <v>0</v>
      </c>
      <c r="Q10" s="89"/>
    </row>
    <row r="11" spans="1:17" x14ac:dyDescent="0.3">
      <c r="A11" s="83" t="s">
        <v>81</v>
      </c>
      <c r="B11" s="83"/>
      <c r="C11" s="21"/>
      <c r="D11" s="22">
        <f t="shared" ref="D11" si="1">IF((D5+D6)-D7-D8-D9-D10&gt;=0,(D5+D6)-D7-D8-D9-D10,"ERROR")</f>
        <v>0</v>
      </c>
      <c r="E11" s="22">
        <f t="shared" ref="E11" si="2">IF((E5+E6)-E7-E8-E9-E10&gt;=0,(E5+E6)-E7-E8-E9-E10,"ERROR")</f>
        <v>0</v>
      </c>
      <c r="F11" s="22">
        <f t="shared" ref="F11" si="3">IF((F5+F6)-F7-F8-F9-F10&gt;=0,(F5+F6)-F7-F8-F9-F10,"ERROR")</f>
        <v>0</v>
      </c>
      <c r="G11" s="22">
        <f t="shared" ref="G11" si="4">IF((G5+G6)-G7-G8-G9-G10&gt;=0,(G5+G6)-G7-G8-G9-G10,"ERROR")</f>
        <v>0</v>
      </c>
      <c r="H11" s="22">
        <f t="shared" ref="H11" si="5">IF((H5+H6)-H7-H8-H9-H10&gt;=0,(H5+H6)-H7-H8-H9-H10,"ERROR")</f>
        <v>0</v>
      </c>
      <c r="I11" s="22">
        <f t="shared" ref="I11" si="6">IF((I5+I6)-I7-I8-I9-I10&gt;=0,(I5+I6)-I7-I8-I9-I10,"ERROR")</f>
        <v>0</v>
      </c>
      <c r="J11" s="22">
        <f t="shared" ref="J11" si="7">IF((J5+J6)-J7-J8-J9-J10&gt;=0,(J5+J6)-J7-J8-J9-J10,"ERROR")</f>
        <v>0</v>
      </c>
      <c r="K11" s="22">
        <f t="shared" ref="K11" si="8">IF((K5+K6)-K7-K8-K9-K10&gt;=0,(K5+K6)-K7-K8-K9-K10,"ERROR")</f>
        <v>0</v>
      </c>
      <c r="L11" s="22">
        <f t="shared" ref="L11" si="9">IF((L5+L6)-L7-L8-L9-L10&gt;=0,(L5+L6)-L7-L8-L9-L10,"ERROR")</f>
        <v>0</v>
      </c>
      <c r="M11" s="22">
        <f t="shared" ref="M11" si="10">IF((M5+M6)-M7-M8-M9-M10&gt;=0,(M5+M6)-M7-M8-M9-M10,"ERROR")</f>
        <v>0</v>
      </c>
      <c r="N11" s="22">
        <f t="shared" ref="N11" si="11">IF((N5+N6)-N7-N8-N9-N10&gt;=0,(N5+N6)-N7-N8-N9-N10,"ERROR")</f>
        <v>0</v>
      </c>
      <c r="O11" s="22">
        <f t="shared" ref="O11" si="12">IF((O5+O6)-O7-O8-O9-O10&gt;=0,(O5+O6)-O7-O8-O9-O10,"ERROR")</f>
        <v>0</v>
      </c>
      <c r="P11" s="22">
        <f t="shared" si="0"/>
        <v>0</v>
      </c>
      <c r="Q11" s="89"/>
    </row>
    <row r="12" spans="1:17" x14ac:dyDescent="0.3">
      <c r="A12" s="83" t="s">
        <v>82</v>
      </c>
      <c r="B12" s="83"/>
      <c r="C12" s="21"/>
      <c r="D12" s="22">
        <f>IF(D5+D6=0,0,IF(SUM(D7:D10)/(D5+D6)*100&lt;=100,(SUM(D7:D10)/(D5+D6)),"ERROR"))</f>
        <v>0</v>
      </c>
      <c r="E12" s="22">
        <f t="shared" ref="E12:O12" si="13">IF(E5+E6=0,0,IF(SUM(E7:E10)/(E5+E6)*100&lt;=100,(SUM(E7:E10)/(E5+E6)),"ERROR"))</f>
        <v>0</v>
      </c>
      <c r="F12" s="22">
        <f t="shared" si="13"/>
        <v>0</v>
      </c>
      <c r="G12" s="22">
        <f t="shared" si="13"/>
        <v>0</v>
      </c>
      <c r="H12" s="22">
        <f t="shared" si="13"/>
        <v>0</v>
      </c>
      <c r="I12" s="22">
        <f t="shared" si="13"/>
        <v>0</v>
      </c>
      <c r="J12" s="22">
        <f t="shared" si="13"/>
        <v>0</v>
      </c>
      <c r="K12" s="22">
        <f t="shared" si="13"/>
        <v>0</v>
      </c>
      <c r="L12" s="22">
        <f t="shared" si="13"/>
        <v>0</v>
      </c>
      <c r="M12" s="22">
        <f t="shared" si="13"/>
        <v>0</v>
      </c>
      <c r="N12" s="22">
        <f t="shared" si="13"/>
        <v>0</v>
      </c>
      <c r="O12" s="22">
        <f t="shared" si="13"/>
        <v>0</v>
      </c>
      <c r="P12" s="22">
        <f>SUM(D12:O12)/12</f>
        <v>0</v>
      </c>
      <c r="Q12" s="89"/>
    </row>
    <row r="13" spans="1:17" x14ac:dyDescent="0.3">
      <c r="A13" s="82" t="s">
        <v>198</v>
      </c>
      <c r="B13" s="82"/>
      <c r="C13" s="2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24">
        <f>IFERROR(AVERAGE(D13:O13),0)</f>
        <v>0</v>
      </c>
    </row>
    <row r="23" ht="22.5" customHeight="1" x14ac:dyDescent="0.3"/>
  </sheetData>
  <sheetProtection formatCells="0" formatColumns="0" formatRows="0" insertColumns="0" insertRows="0"/>
  <mergeCells count="24">
    <mergeCell ref="Q3:Q12"/>
    <mergeCell ref="A5:B6"/>
    <mergeCell ref="A7:B7"/>
    <mergeCell ref="A8:B8"/>
    <mergeCell ref="A9:B9"/>
    <mergeCell ref="A10:B10"/>
    <mergeCell ref="A11:B11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A13:B13"/>
    <mergeCell ref="A12:B12"/>
    <mergeCell ref="N3:N4"/>
    <mergeCell ref="O3:O4"/>
    <mergeCell ref="P3:P4"/>
    <mergeCell ref="E3:E4"/>
    <mergeCell ref="F3:F4"/>
    <mergeCell ref="G3:G4"/>
  </mergeCells>
  <pageMargins left="0.7" right="0.7" top="0.75" bottom="0.75" header="0.3" footer="0.3"/>
  <pageSetup scale="7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59B5-F81E-47CD-8A5B-654F88404577}">
  <sheetPr codeName="Hoja5"/>
  <dimension ref="A1:B26"/>
  <sheetViews>
    <sheetView view="pageBreakPreview" zoomScale="235" zoomScaleNormal="100" zoomScaleSheetLayoutView="235" workbookViewId="0">
      <selection activeCell="D27" sqref="D27"/>
    </sheetView>
  </sheetViews>
  <sheetFormatPr baseColWidth="10" defaultColWidth="11.42578125" defaultRowHeight="15" x14ac:dyDescent="0.3"/>
  <cols>
    <col min="1" max="1" width="28.42578125" style="2" customWidth="1"/>
    <col min="2" max="2" width="64.42578125" style="2" customWidth="1"/>
    <col min="3" max="16384" width="11.42578125" style="2"/>
  </cols>
  <sheetData>
    <row r="1" spans="1:2" ht="108" customHeight="1" x14ac:dyDescent="0.3"/>
    <row r="3" spans="1:2" x14ac:dyDescent="0.3">
      <c r="A3" s="75" t="s">
        <v>85</v>
      </c>
      <c r="B3" s="75" t="s">
        <v>86</v>
      </c>
    </row>
    <row r="4" spans="1:2" x14ac:dyDescent="0.3">
      <c r="A4" s="75"/>
      <c r="B4" s="75"/>
    </row>
    <row r="5" spans="1:2" x14ac:dyDescent="0.3">
      <c r="A5" s="5"/>
      <c r="B5" s="7" t="s">
        <v>87</v>
      </c>
    </row>
    <row r="6" spans="1:2" x14ac:dyDescent="0.3">
      <c r="A6" s="5"/>
      <c r="B6" s="5"/>
    </row>
    <row r="7" spans="1:2" x14ac:dyDescent="0.3">
      <c r="A7" s="5"/>
      <c r="B7" s="5"/>
    </row>
    <row r="8" spans="1:2" x14ac:dyDescent="0.3">
      <c r="A8" s="5"/>
      <c r="B8" s="5"/>
    </row>
    <row r="9" spans="1:2" x14ac:dyDescent="0.3">
      <c r="A9" s="5"/>
      <c r="B9" s="5"/>
    </row>
    <row r="10" spans="1:2" x14ac:dyDescent="0.3">
      <c r="A10" s="5"/>
      <c r="B10" s="5"/>
    </row>
    <row r="11" spans="1:2" x14ac:dyDescent="0.3">
      <c r="A11" s="5"/>
      <c r="B11" s="5"/>
    </row>
    <row r="12" spans="1:2" x14ac:dyDescent="0.3">
      <c r="A12" s="5"/>
      <c r="B12" s="5"/>
    </row>
    <row r="13" spans="1:2" x14ac:dyDescent="0.3">
      <c r="A13" s="5"/>
      <c r="B13" s="5"/>
    </row>
    <row r="14" spans="1:2" x14ac:dyDescent="0.3">
      <c r="A14" s="5"/>
      <c r="B14" s="5"/>
    </row>
    <row r="26" ht="22.5" customHeight="1" x14ac:dyDescent="0.3"/>
  </sheetData>
  <sheetProtection sheet="1" scenarios="1"/>
  <mergeCells count="2">
    <mergeCell ref="A3:A4"/>
    <mergeCell ref="B3:B4"/>
  </mergeCells>
  <pageMargins left="0.7" right="0.7" top="0.75" bottom="0.75" header="0.3" footer="0.3"/>
  <pageSetup scale="97" orientation="portrait" r:id="rId1"/>
  <colBreaks count="1" manualBreakCount="1">
    <brk id="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D4F8-4132-405A-BBDE-C54E67DF4E31}">
  <sheetPr codeName="Hoja6"/>
  <dimension ref="A1:O9"/>
  <sheetViews>
    <sheetView view="pageBreakPreview" zoomScale="160" zoomScaleNormal="100" zoomScaleSheetLayoutView="160" workbookViewId="0">
      <selection activeCell="E4" sqref="E4:E5"/>
    </sheetView>
  </sheetViews>
  <sheetFormatPr baseColWidth="10" defaultColWidth="11.42578125" defaultRowHeight="15" x14ac:dyDescent="0.3"/>
  <cols>
    <col min="1" max="1" width="33.7109375" style="2" customWidth="1"/>
    <col min="2" max="13" width="9.5703125" style="13" customWidth="1"/>
    <col min="14" max="14" width="13.42578125" style="13" customWidth="1"/>
    <col min="15" max="15" width="9.5703125" style="13" customWidth="1"/>
    <col min="16" max="16384" width="11.42578125" style="2"/>
  </cols>
  <sheetData>
    <row r="1" spans="1:15" ht="93.75" customHeight="1" x14ac:dyDescent="0.3"/>
    <row r="3" spans="1:15" ht="45" x14ac:dyDescent="0.3">
      <c r="A3" s="32" t="s">
        <v>148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  <c r="J3" s="17" t="s">
        <v>64</v>
      </c>
      <c r="K3" s="17" t="s">
        <v>65</v>
      </c>
      <c r="L3" s="17" t="s">
        <v>66</v>
      </c>
      <c r="M3" s="17" t="s">
        <v>67</v>
      </c>
      <c r="N3" s="65" t="s">
        <v>198</v>
      </c>
      <c r="O3" s="17" t="s">
        <v>68</v>
      </c>
    </row>
    <row r="4" spans="1:15" x14ac:dyDescent="0.3">
      <c r="A4" s="95" t="s">
        <v>88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2"/>
      <c r="O4" s="94">
        <f>IFERROR((SUM(B4:M4)/(N4/30.45)),0)</f>
        <v>0</v>
      </c>
    </row>
    <row r="5" spans="1:15" x14ac:dyDescent="0.3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3"/>
      <c r="O5" s="94">
        <f t="shared" ref="O5" ca="1" si="0">IF(O5=0,0,(SUM(B5:M5)/(N5/30.45)))</f>
        <v>0</v>
      </c>
    </row>
    <row r="6" spans="1:15" x14ac:dyDescent="0.3">
      <c r="A6" s="32" t="s">
        <v>89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25">
        <f>IFERROR((SUM(B6:M6)/(N6/30.45)),0)</f>
        <v>0</v>
      </c>
    </row>
    <row r="7" spans="1:15" x14ac:dyDescent="0.3">
      <c r="A7" s="32" t="s">
        <v>90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1">
        <f t="shared" ref="O7:O9" si="1">IFERROR((SUM(B7:M7)/(N7/30.45)),0)</f>
        <v>0</v>
      </c>
    </row>
    <row r="8" spans="1:15" x14ac:dyDescent="0.3">
      <c r="A8" s="32" t="s">
        <v>166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1">
        <f t="shared" si="1"/>
        <v>0</v>
      </c>
    </row>
    <row r="9" spans="1:15" x14ac:dyDescent="0.3">
      <c r="A9" s="33" t="s">
        <v>54</v>
      </c>
      <c r="B9" s="19">
        <f t="shared" ref="B9:M9" si="2">SUM(B4:B7)</f>
        <v>0</v>
      </c>
      <c r="C9" s="19">
        <f t="shared" si="2"/>
        <v>0</v>
      </c>
      <c r="D9" s="19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26">
        <f>SUM(N4:N8)</f>
        <v>0</v>
      </c>
      <c r="O9" s="61">
        <f t="shared" si="1"/>
        <v>0</v>
      </c>
    </row>
  </sheetData>
  <sheetProtection sheet="1" scenarios="1"/>
  <mergeCells count="15">
    <mergeCell ref="N4:N5"/>
    <mergeCell ref="O4:O5"/>
    <mergeCell ref="A4:A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87C9-FDD8-4D48-A282-470C35BDD2A7}">
  <sheetPr codeName="Hoja7"/>
  <dimension ref="A1:O21"/>
  <sheetViews>
    <sheetView view="pageBreakPreview" zoomScale="175" zoomScaleNormal="100" zoomScaleSheetLayoutView="175" workbookViewId="0">
      <selection activeCell="N26" sqref="N26"/>
    </sheetView>
  </sheetViews>
  <sheetFormatPr baseColWidth="10" defaultColWidth="11.42578125" defaultRowHeight="15" x14ac:dyDescent="0.3"/>
  <cols>
    <col min="1" max="1" width="13.5703125" style="2" bestFit="1" customWidth="1"/>
    <col min="2" max="13" width="9.140625" style="15" customWidth="1"/>
    <col min="14" max="14" width="14.28515625" style="15" customWidth="1"/>
    <col min="15" max="15" width="9.140625" style="15" customWidth="1"/>
    <col min="16" max="16384" width="11.42578125" style="2"/>
  </cols>
  <sheetData>
    <row r="1" spans="1:15" ht="103.5" customHeight="1" x14ac:dyDescent="0.3"/>
    <row r="3" spans="1:15" ht="45" x14ac:dyDescent="0.3">
      <c r="A3" s="65" t="s">
        <v>199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  <c r="J3" s="17" t="s">
        <v>64</v>
      </c>
      <c r="K3" s="17" t="s">
        <v>65</v>
      </c>
      <c r="L3" s="17" t="s">
        <v>66</v>
      </c>
      <c r="M3" s="17" t="s">
        <v>67</v>
      </c>
      <c r="N3" s="34" t="s">
        <v>198</v>
      </c>
      <c r="O3" s="17" t="s">
        <v>68</v>
      </c>
    </row>
    <row r="4" spans="1:15" x14ac:dyDescent="0.3">
      <c r="A4" s="103" t="s">
        <v>92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7"/>
      <c r="O4" s="102">
        <f>IFERROR((SUM(B4:M4)/(N4/30.45)),0)</f>
        <v>0</v>
      </c>
    </row>
    <row r="5" spans="1:15" x14ac:dyDescent="0.3">
      <c r="A5" s="10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8"/>
      <c r="O5" s="102">
        <f t="shared" ref="O5:O11" ca="1" si="0">IF(O5=0,0,(SUM(B5:M5)/(N5/30.45)))</f>
        <v>0</v>
      </c>
    </row>
    <row r="6" spans="1:15" x14ac:dyDescent="0.3">
      <c r="A6" s="103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7"/>
      <c r="O6" s="102">
        <f t="shared" ref="O6" si="1">IFERROR((SUM(B6:M6)/(N6/30.45)),0)</f>
        <v>0</v>
      </c>
    </row>
    <row r="7" spans="1:15" x14ac:dyDescent="0.3">
      <c r="A7" s="103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8"/>
      <c r="O7" s="102">
        <f t="shared" ca="1" si="0"/>
        <v>0</v>
      </c>
    </row>
    <row r="8" spans="1:15" x14ac:dyDescent="0.3">
      <c r="A8" s="103" t="s">
        <v>94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7"/>
      <c r="O8" s="102">
        <f t="shared" ref="O8" si="2">IFERROR((SUM(B8:M8)/(N8/30.45)),0)</f>
        <v>0</v>
      </c>
    </row>
    <row r="9" spans="1:15" x14ac:dyDescent="0.3">
      <c r="A9" s="103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8"/>
      <c r="O9" s="102">
        <f t="shared" ca="1" si="0"/>
        <v>0</v>
      </c>
    </row>
    <row r="10" spans="1:15" x14ac:dyDescent="0.3">
      <c r="A10" s="76" t="s">
        <v>54</v>
      </c>
      <c r="B10" s="102">
        <f t="shared" ref="B10:N10" si="3">SUM(B4:B9)</f>
        <v>0</v>
      </c>
      <c r="C10" s="102">
        <f t="shared" si="3"/>
        <v>0</v>
      </c>
      <c r="D10" s="102">
        <f t="shared" si="3"/>
        <v>0</v>
      </c>
      <c r="E10" s="102">
        <f t="shared" si="3"/>
        <v>0</v>
      </c>
      <c r="F10" s="102">
        <f t="shared" si="3"/>
        <v>0</v>
      </c>
      <c r="G10" s="102">
        <f t="shared" si="3"/>
        <v>0</v>
      </c>
      <c r="H10" s="102">
        <f t="shared" si="3"/>
        <v>0</v>
      </c>
      <c r="I10" s="102">
        <f t="shared" si="3"/>
        <v>0</v>
      </c>
      <c r="J10" s="102">
        <f t="shared" si="3"/>
        <v>0</v>
      </c>
      <c r="K10" s="102">
        <f t="shared" si="3"/>
        <v>0</v>
      </c>
      <c r="L10" s="102">
        <f t="shared" si="3"/>
        <v>0</v>
      </c>
      <c r="M10" s="102">
        <f t="shared" si="3"/>
        <v>0</v>
      </c>
      <c r="N10" s="99">
        <f t="shared" si="3"/>
        <v>0</v>
      </c>
      <c r="O10" s="102">
        <f>IFERROR((SUM(B10:M10)/(N10/30.45)),0)</f>
        <v>0</v>
      </c>
    </row>
    <row r="11" spans="1:15" x14ac:dyDescent="0.3">
      <c r="A11" s="76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0"/>
      <c r="O11" s="102">
        <f t="shared" ca="1" si="0"/>
        <v>0</v>
      </c>
    </row>
    <row r="21" ht="9.75" customHeight="1" x14ac:dyDescent="0.3"/>
  </sheetData>
  <sheetProtection formatColumns="0" formatRows="0" insertColumns="0" insertRows="0"/>
  <mergeCells count="60">
    <mergeCell ref="C8:C9"/>
    <mergeCell ref="D8:D9"/>
    <mergeCell ref="E8:E9"/>
    <mergeCell ref="F8:F9"/>
    <mergeCell ref="G8:G9"/>
    <mergeCell ref="O10:O11"/>
    <mergeCell ref="M4:M5"/>
    <mergeCell ref="O4:O5"/>
    <mergeCell ref="H6:H7"/>
    <mergeCell ref="I6:I7"/>
    <mergeCell ref="H4:H5"/>
    <mergeCell ref="I4:I5"/>
    <mergeCell ref="J4:J5"/>
    <mergeCell ref="K4:K5"/>
    <mergeCell ref="O6:O7"/>
    <mergeCell ref="M8:M9"/>
    <mergeCell ref="O8:O9"/>
    <mergeCell ref="L8:L9"/>
    <mergeCell ref="J10:J11"/>
    <mergeCell ref="H8:H9"/>
    <mergeCell ref="I8:I9"/>
    <mergeCell ref="M10:M11"/>
    <mergeCell ref="L4:L5"/>
    <mergeCell ref="J6:J7"/>
    <mergeCell ref="K6:K7"/>
    <mergeCell ref="L6:L7"/>
    <mergeCell ref="M6:M7"/>
    <mergeCell ref="J8:J9"/>
    <mergeCell ref="K8:K9"/>
    <mergeCell ref="F6:F7"/>
    <mergeCell ref="G6:G7"/>
    <mergeCell ref="G4:G5"/>
    <mergeCell ref="K10:K11"/>
    <mergeCell ref="L10:L11"/>
    <mergeCell ref="I10:I11"/>
    <mergeCell ref="H10:H11"/>
    <mergeCell ref="A4:A5"/>
    <mergeCell ref="A6:A7"/>
    <mergeCell ref="A8:A9"/>
    <mergeCell ref="A10:A11"/>
    <mergeCell ref="B10:B11"/>
    <mergeCell ref="B4:B5"/>
    <mergeCell ref="B6:B7"/>
    <mergeCell ref="B8:B9"/>
    <mergeCell ref="N4:N5"/>
    <mergeCell ref="N6:N7"/>
    <mergeCell ref="N8:N9"/>
    <mergeCell ref="N10:N11"/>
    <mergeCell ref="C4:C5"/>
    <mergeCell ref="D4:D5"/>
    <mergeCell ref="E4:E5"/>
    <mergeCell ref="C10:C11"/>
    <mergeCell ref="D10:D11"/>
    <mergeCell ref="E10:E11"/>
    <mergeCell ref="F10:F11"/>
    <mergeCell ref="G10:G11"/>
    <mergeCell ref="F4:F5"/>
    <mergeCell ref="C6:C7"/>
    <mergeCell ref="D6:D7"/>
    <mergeCell ref="E6:E7"/>
  </mergeCells>
  <pageMargins left="0.7" right="0.7" top="0.75" bottom="0.75" header="0.3" footer="0.3"/>
  <pageSetup scale="82" orientation="landscape" r:id="rId1"/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4C6D-582A-48B8-9013-8DFF9D9E3473}">
  <sheetPr codeName="Hoja8"/>
  <dimension ref="A1:O11"/>
  <sheetViews>
    <sheetView view="pageBreakPreview" zoomScale="175" zoomScaleNormal="100" zoomScaleSheetLayoutView="175" workbookViewId="0">
      <selection activeCell="J21" sqref="J21"/>
    </sheetView>
  </sheetViews>
  <sheetFormatPr baseColWidth="10" defaultColWidth="11.42578125" defaultRowHeight="15" x14ac:dyDescent="0.25"/>
  <cols>
    <col min="1" max="1" width="13.5703125" style="15" bestFit="1" customWidth="1"/>
    <col min="2" max="13" width="9.140625" style="15" customWidth="1"/>
    <col min="14" max="14" width="12.5703125" style="15" customWidth="1"/>
    <col min="15" max="16" width="9.140625" style="15" customWidth="1"/>
    <col min="17" max="16384" width="11.42578125" style="15"/>
  </cols>
  <sheetData>
    <row r="1" spans="1:15" ht="90.75" customHeight="1" x14ac:dyDescent="0.25"/>
    <row r="3" spans="1:15" ht="60" x14ac:dyDescent="0.25">
      <c r="A3" s="65" t="s">
        <v>199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  <c r="J3" s="17" t="s">
        <v>64</v>
      </c>
      <c r="K3" s="17" t="s">
        <v>65</v>
      </c>
      <c r="L3" s="17" t="s">
        <v>66</v>
      </c>
      <c r="M3" s="17" t="s">
        <v>67</v>
      </c>
      <c r="N3" s="34" t="s">
        <v>198</v>
      </c>
      <c r="O3" s="17" t="s">
        <v>68</v>
      </c>
    </row>
    <row r="4" spans="1:15" x14ac:dyDescent="0.25">
      <c r="A4" s="103" t="s">
        <v>92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7"/>
      <c r="O4" s="102">
        <f t="shared" ref="O4:O11" si="0">IFERROR((SUM(B4:M4)/(N4/30.45)),0)</f>
        <v>0</v>
      </c>
    </row>
    <row r="5" spans="1:15" x14ac:dyDescent="0.25">
      <c r="A5" s="10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8"/>
      <c r="O5" s="102">
        <f t="shared" si="0"/>
        <v>0</v>
      </c>
    </row>
    <row r="6" spans="1:15" x14ac:dyDescent="0.25">
      <c r="A6" s="103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7"/>
      <c r="O6" s="102">
        <f t="shared" si="0"/>
        <v>0</v>
      </c>
    </row>
    <row r="7" spans="1:15" x14ac:dyDescent="0.25">
      <c r="A7" s="103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8"/>
      <c r="O7" s="102">
        <f t="shared" si="0"/>
        <v>0</v>
      </c>
    </row>
    <row r="8" spans="1:15" x14ac:dyDescent="0.25">
      <c r="A8" s="103" t="s">
        <v>94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7"/>
      <c r="O8" s="102">
        <f t="shared" si="0"/>
        <v>0</v>
      </c>
    </row>
    <row r="9" spans="1:15" x14ac:dyDescent="0.25">
      <c r="A9" s="103" t="s">
        <v>54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8"/>
      <c r="O9" s="102">
        <f t="shared" si="0"/>
        <v>0</v>
      </c>
    </row>
    <row r="10" spans="1:15" x14ac:dyDescent="0.25">
      <c r="A10" s="76" t="s">
        <v>54</v>
      </c>
      <c r="B10" s="102">
        <f>SUM(B4:B9)</f>
        <v>0</v>
      </c>
      <c r="C10" s="102">
        <f t="shared" ref="C10:M10" si="1">SUM(C4:C9)</f>
        <v>0</v>
      </c>
      <c r="D10" s="102">
        <f t="shared" si="1"/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99">
        <f>SUM(N4:N9)</f>
        <v>0</v>
      </c>
      <c r="O10" s="102">
        <f t="shared" si="0"/>
        <v>0</v>
      </c>
    </row>
    <row r="11" spans="1:15" x14ac:dyDescent="0.25">
      <c r="A11" s="76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0"/>
      <c r="O11" s="102">
        <f t="shared" si="0"/>
        <v>0</v>
      </c>
    </row>
  </sheetData>
  <sheetProtection formatColumns="0" formatRows="0" insertColumns="0" insertRows="0"/>
  <mergeCells count="60">
    <mergeCell ref="K8:K9"/>
    <mergeCell ref="I10:I11"/>
    <mergeCell ref="J10:J11"/>
    <mergeCell ref="K10:K11"/>
    <mergeCell ref="L10:L11"/>
    <mergeCell ref="F8:F9"/>
    <mergeCell ref="O10:O11"/>
    <mergeCell ref="M8:M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K4:K5"/>
    <mergeCell ref="I6:I7"/>
    <mergeCell ref="J6:J7"/>
    <mergeCell ref="K6:K7"/>
    <mergeCell ref="L6:L7"/>
    <mergeCell ref="F4:F5"/>
    <mergeCell ref="O6:O7"/>
    <mergeCell ref="M4:M5"/>
    <mergeCell ref="O4:O5"/>
    <mergeCell ref="A6:A7"/>
    <mergeCell ref="B6:B7"/>
    <mergeCell ref="C6:C7"/>
    <mergeCell ref="D6:D7"/>
    <mergeCell ref="E6:E7"/>
    <mergeCell ref="F6:F7"/>
    <mergeCell ref="G6:G7"/>
    <mergeCell ref="H6:H7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N4:N5"/>
    <mergeCell ref="N6:N7"/>
    <mergeCell ref="N8:N9"/>
    <mergeCell ref="N10:N11"/>
    <mergeCell ref="L4:L5"/>
    <mergeCell ref="M6:M7"/>
    <mergeCell ref="L8:L9"/>
    <mergeCell ref="M10:M11"/>
  </mergeCells>
  <pageMargins left="0.7" right="0.7" top="0.75" bottom="0.75" header="0.3" footer="0.3"/>
  <pageSetup scale="84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0622-D029-466E-8D4D-3D4A8B226A6A}">
  <sheetPr codeName="Hoja9"/>
  <dimension ref="A1:O11"/>
  <sheetViews>
    <sheetView view="pageBreakPreview" zoomScale="175" zoomScaleNormal="100" zoomScaleSheetLayoutView="175" workbookViewId="0">
      <selection activeCell="K21" sqref="K21"/>
    </sheetView>
  </sheetViews>
  <sheetFormatPr baseColWidth="10" defaultColWidth="11.42578125" defaultRowHeight="15" x14ac:dyDescent="0.25"/>
  <cols>
    <col min="1" max="1" width="13.5703125" style="14" bestFit="1" customWidth="1"/>
    <col min="2" max="13" width="10" style="14" customWidth="1"/>
    <col min="14" max="14" width="13.5703125" style="14" customWidth="1"/>
    <col min="15" max="15" width="10" style="14" customWidth="1"/>
    <col min="16" max="16384" width="11.42578125" style="14"/>
  </cols>
  <sheetData>
    <row r="1" spans="1:15" ht="95.25" customHeight="1" x14ac:dyDescent="0.25"/>
    <row r="3" spans="1:15" ht="45" x14ac:dyDescent="0.25">
      <c r="A3" s="65" t="s">
        <v>199</v>
      </c>
      <c r="B3" s="35" t="s">
        <v>56</v>
      </c>
      <c r="C3" s="35" t="s">
        <v>57</v>
      </c>
      <c r="D3" s="35" t="s">
        <v>58</v>
      </c>
      <c r="E3" s="35" t="s">
        <v>59</v>
      </c>
      <c r="F3" s="35" t="s">
        <v>60</v>
      </c>
      <c r="G3" s="35" t="s">
        <v>61</v>
      </c>
      <c r="H3" s="35" t="s">
        <v>62</v>
      </c>
      <c r="I3" s="35" t="s">
        <v>63</v>
      </c>
      <c r="J3" s="35" t="s">
        <v>64</v>
      </c>
      <c r="K3" s="35" t="s">
        <v>65</v>
      </c>
      <c r="L3" s="35" t="s">
        <v>66</v>
      </c>
      <c r="M3" s="35" t="s">
        <v>67</v>
      </c>
      <c r="N3" s="34" t="s">
        <v>198</v>
      </c>
      <c r="O3" s="36" t="s">
        <v>68</v>
      </c>
    </row>
    <row r="4" spans="1:15" x14ac:dyDescent="0.25">
      <c r="A4" s="75" t="s">
        <v>92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7"/>
      <c r="O4" s="102">
        <f>IFERROR((SUM(B4:M4)/(N4/30.45)),0)</f>
        <v>0</v>
      </c>
    </row>
    <row r="5" spans="1:15" x14ac:dyDescent="0.25">
      <c r="A5" s="75" t="s">
        <v>54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8"/>
      <c r="O5" s="102">
        <f>IFERROR((SUM(B5:M5)/(N5/30.45)),0)</f>
        <v>0</v>
      </c>
    </row>
    <row r="6" spans="1:15" x14ac:dyDescent="0.25">
      <c r="A6" s="75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7"/>
      <c r="O6" s="102">
        <f t="shared" ref="O6:O11" si="0">IFERROR((SUM(B6:M6)/(N6/30.45)),0)</f>
        <v>0</v>
      </c>
    </row>
    <row r="7" spans="1:15" x14ac:dyDescent="0.25">
      <c r="A7" s="75" t="s">
        <v>54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8"/>
      <c r="O7" s="102">
        <f t="shared" si="0"/>
        <v>0</v>
      </c>
    </row>
    <row r="8" spans="1:15" x14ac:dyDescent="0.25">
      <c r="A8" s="75" t="s">
        <v>94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97"/>
      <c r="O8" s="102">
        <f t="shared" si="0"/>
        <v>0</v>
      </c>
    </row>
    <row r="9" spans="1:15" x14ac:dyDescent="0.25">
      <c r="A9" s="75" t="s">
        <v>54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8"/>
      <c r="O9" s="102">
        <f t="shared" si="0"/>
        <v>0</v>
      </c>
    </row>
    <row r="10" spans="1:15" x14ac:dyDescent="0.25">
      <c r="A10" s="76" t="s">
        <v>54</v>
      </c>
      <c r="B10" s="102">
        <f>SUM(B4:B9)</f>
        <v>0</v>
      </c>
      <c r="C10" s="102">
        <f t="shared" ref="C10:N10" si="1">SUM(C4:C9)</f>
        <v>0</v>
      </c>
      <c r="D10" s="102">
        <f t="shared" si="1"/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2">
        <f t="shared" si="0"/>
        <v>0</v>
      </c>
    </row>
    <row r="11" spans="1:15" x14ac:dyDescent="0.25">
      <c r="A11" s="76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>
        <f t="shared" si="0"/>
        <v>0</v>
      </c>
    </row>
  </sheetData>
  <sheetProtection formatColumns="0" formatRows="0" insertColumns="0" insertRows="0"/>
  <mergeCells count="60">
    <mergeCell ref="K8:K9"/>
    <mergeCell ref="I10:I11"/>
    <mergeCell ref="J10:J11"/>
    <mergeCell ref="K10:K11"/>
    <mergeCell ref="L10:L11"/>
    <mergeCell ref="F8:F9"/>
    <mergeCell ref="O10:O11"/>
    <mergeCell ref="M8:M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K4:K5"/>
    <mergeCell ref="I6:I7"/>
    <mergeCell ref="J6:J7"/>
    <mergeCell ref="K6:K7"/>
    <mergeCell ref="L6:L7"/>
    <mergeCell ref="F4:F5"/>
    <mergeCell ref="O6:O7"/>
    <mergeCell ref="M4:M5"/>
    <mergeCell ref="O4:O5"/>
    <mergeCell ref="A6:A7"/>
    <mergeCell ref="B6:B7"/>
    <mergeCell ref="C6:C7"/>
    <mergeCell ref="D6:D7"/>
    <mergeCell ref="E6:E7"/>
    <mergeCell ref="F6:F7"/>
    <mergeCell ref="G6:G7"/>
    <mergeCell ref="H6:H7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N4:N5"/>
    <mergeCell ref="N6:N7"/>
    <mergeCell ref="N8:N9"/>
    <mergeCell ref="N10:N11"/>
    <mergeCell ref="L4:L5"/>
    <mergeCell ref="M6:M7"/>
    <mergeCell ref="L8:L9"/>
    <mergeCell ref="M10:M11"/>
  </mergeCells>
  <pageMargins left="0.7" right="0.7" top="0.75" bottom="0.75" header="0.3" footer="0.3"/>
  <pageSetup scale="77" orientation="landscape" r:id="rId1"/>
  <rowBreaks count="1" manualBreakCount="1">
    <brk id="18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35</vt:i4>
      </vt:variant>
    </vt:vector>
  </HeadingPairs>
  <TitlesOfParts>
    <vt:vector size="55" baseType="lpstr">
      <vt:lpstr>Instructivo</vt:lpstr>
      <vt:lpstr>Características y componentes</vt:lpstr>
      <vt:lpstr>Programa Mensual</vt:lpstr>
      <vt:lpstr>Programa Anual</vt:lpstr>
      <vt:lpstr>Responsable Oficial</vt:lpstr>
      <vt:lpstr>Programa de Destrucción</vt:lpstr>
      <vt:lpstr>Quema rutinaria</vt:lpstr>
      <vt:lpstr>Destrucción Controlada</vt:lpstr>
      <vt:lpstr>Mantenimiento</vt:lpstr>
      <vt:lpstr>Causas no imputables</vt:lpstr>
      <vt:lpstr>Protocolos o Procedimientos</vt:lpstr>
      <vt:lpstr>Mantenimiento con Impacto</vt:lpstr>
      <vt:lpstr>Programas de inspección</vt:lpstr>
      <vt:lpstr>Censo de equipos</vt:lpstr>
      <vt:lpstr>Acciones de Aprovechamiento</vt:lpstr>
      <vt:lpstr>Comparativo</vt:lpstr>
      <vt:lpstr>Actividad e Inversión</vt:lpstr>
      <vt:lpstr>Evaluación</vt:lpstr>
      <vt:lpstr>Máxima RGA</vt:lpstr>
      <vt:lpstr>Hoja2</vt:lpstr>
      <vt:lpstr>'Programas de inspección'!_Hlk515522174</vt:lpstr>
      <vt:lpstr>'Acciones de Aprovechamiento'!Área_de_impresión</vt:lpstr>
      <vt:lpstr>'Actividad e Inversión'!Área_de_impresión</vt:lpstr>
      <vt:lpstr>'Características y componentes'!Área_de_impresión</vt:lpstr>
      <vt:lpstr>'Causas no imputables'!Área_de_impresión</vt:lpstr>
      <vt:lpstr>'Censo de equipos'!Área_de_impresión</vt:lpstr>
      <vt:lpstr>Comparativo!Área_de_impresión</vt:lpstr>
      <vt:lpstr>'Destrucción Controlada'!Área_de_impresión</vt:lpstr>
      <vt:lpstr>Evaluación!Área_de_impresión</vt:lpstr>
      <vt:lpstr>Mantenimiento!Área_de_impresión</vt:lpstr>
      <vt:lpstr>'Máxima RGA'!Área_de_impresión</vt:lpstr>
      <vt:lpstr>'Programa de Destrucción'!Área_de_impresión</vt:lpstr>
      <vt:lpstr>'Programa Mensual'!Área_de_impresión</vt:lpstr>
      <vt:lpstr>'Programas de inspección'!Área_de_impresión</vt:lpstr>
      <vt:lpstr>'Quema rutinaria'!Área_de_impresión</vt:lpstr>
      <vt:lpstr>'Responsable Oficial'!Área_de_impresión</vt:lpstr>
      <vt:lpstr>'Acciones de Aprovechamiento'!Print_Area</vt:lpstr>
      <vt:lpstr>'Actividad e Inversión'!Print_Area</vt:lpstr>
      <vt:lpstr>'Características y componentes'!Print_Area</vt:lpstr>
      <vt:lpstr>'Causas no imputables'!Print_Area</vt:lpstr>
      <vt:lpstr>'Censo de equipos'!Print_Area</vt:lpstr>
      <vt:lpstr>Comparativo!Print_Area</vt:lpstr>
      <vt:lpstr>'Destrucción Controlada'!Print_Area</vt:lpstr>
      <vt:lpstr>Evaluación!Print_Area</vt:lpstr>
      <vt:lpstr>Instructivo!Print_Area</vt:lpstr>
      <vt:lpstr>Mantenimiento!Print_Area</vt:lpstr>
      <vt:lpstr>'Mantenimiento con Impacto'!Print_Area</vt:lpstr>
      <vt:lpstr>'Máxima RGA'!Print_Area</vt:lpstr>
      <vt:lpstr>'Programa Anual'!Print_Area</vt:lpstr>
      <vt:lpstr>'Programa de Destrucción'!Print_Area</vt:lpstr>
      <vt:lpstr>'Programa Mensual'!Print_Area</vt:lpstr>
      <vt:lpstr>'Programas de inspección'!Print_Area</vt:lpstr>
      <vt:lpstr>'Protocolos o Procedimientos'!Print_Area</vt:lpstr>
      <vt:lpstr>'Quema rutinaria'!Print_Area</vt:lpstr>
      <vt:lpstr>'Responsable Oficial'!Print_Area</vt:lpstr>
    </vt:vector>
  </TitlesOfParts>
  <Manager/>
  <Company>TESOEM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Daniel Banda Banda</dc:creator>
  <cp:keywords/>
  <dc:description/>
  <cp:lastModifiedBy>Raúl Sanabria Reyes</cp:lastModifiedBy>
  <cp:revision/>
  <cp:lastPrinted>2020-01-08T18:07:23Z</cp:lastPrinted>
  <dcterms:created xsi:type="dcterms:W3CDTF">2018-10-23T16:59:51Z</dcterms:created>
  <dcterms:modified xsi:type="dcterms:W3CDTF">2020-03-10T15:49:37Z</dcterms:modified>
  <cp:category/>
  <cp:contentStatus/>
</cp:coreProperties>
</file>